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ARK\FÖRBUNDET\ARK-FÖ 22\"/>
    </mc:Choice>
  </mc:AlternateContent>
  <xr:revisionPtr revIDLastSave="0" documentId="8_{2B6B89B8-D69B-4C24-9D71-A0028211AD32}" xr6:coauthVersionLast="46" xr6:coauthVersionMax="46" xr10:uidLastSave="{00000000-0000-0000-0000-000000000000}"/>
  <bookViews>
    <workbookView xWindow="-98" yWindow="-98" windowWidth="20715" windowHeight="13276" activeTab="1" xr2:uid="{00000000-000D-0000-FFFF-FFFF00000000}"/>
  </bookViews>
  <sheets>
    <sheet name="Information om materialet" sheetId="4" r:id="rId1"/>
    <sheet name="Statsandelarna 2021" sheetId="3" r:id="rId2"/>
    <sheet name="Coronastöd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4" i="5" l="1"/>
  <c r="G304" i="5" s="1"/>
  <c r="E303" i="5"/>
  <c r="G303" i="5" s="1"/>
  <c r="E302" i="5"/>
  <c r="G302" i="5" s="1"/>
  <c r="E301" i="5"/>
  <c r="G301" i="5" s="1"/>
  <c r="E300" i="5"/>
  <c r="G300" i="5" s="1"/>
  <c r="E299" i="5"/>
  <c r="G299" i="5" s="1"/>
  <c r="G298" i="5"/>
  <c r="E298" i="5"/>
  <c r="E297" i="5"/>
  <c r="G297" i="5" s="1"/>
  <c r="E296" i="5"/>
  <c r="G296" i="5" s="1"/>
  <c r="E295" i="5"/>
  <c r="G295" i="5" s="1"/>
  <c r="G294" i="5"/>
  <c r="E294" i="5"/>
  <c r="E293" i="5"/>
  <c r="G293" i="5" s="1"/>
  <c r="E292" i="5"/>
  <c r="G292" i="5" s="1"/>
  <c r="E291" i="5"/>
  <c r="G291" i="5" s="1"/>
  <c r="E290" i="5"/>
  <c r="G290" i="5" s="1"/>
  <c r="E289" i="5"/>
  <c r="G289" i="5" s="1"/>
  <c r="E288" i="5"/>
  <c r="G288" i="5" s="1"/>
  <c r="E287" i="5"/>
  <c r="G287" i="5" s="1"/>
  <c r="E286" i="5"/>
  <c r="G286" i="5" s="1"/>
  <c r="E285" i="5"/>
  <c r="G285" i="5" s="1"/>
  <c r="E284" i="5"/>
  <c r="G284" i="5" s="1"/>
  <c r="E283" i="5"/>
  <c r="G283" i="5" s="1"/>
  <c r="E282" i="5"/>
  <c r="G282" i="5" s="1"/>
  <c r="E281" i="5"/>
  <c r="G281" i="5" s="1"/>
  <c r="E280" i="5"/>
  <c r="G280" i="5" s="1"/>
  <c r="E279" i="5"/>
  <c r="G279" i="5" s="1"/>
  <c r="E278" i="5"/>
  <c r="G278" i="5" s="1"/>
  <c r="E277" i="5"/>
  <c r="G277" i="5" s="1"/>
  <c r="G276" i="5"/>
  <c r="E276" i="5"/>
  <c r="E275" i="5"/>
  <c r="G275" i="5" s="1"/>
  <c r="G274" i="5"/>
  <c r="E274" i="5"/>
  <c r="E273" i="5"/>
  <c r="G273" i="5" s="1"/>
  <c r="E272" i="5"/>
  <c r="G272" i="5" s="1"/>
  <c r="E271" i="5"/>
  <c r="G271" i="5" s="1"/>
  <c r="G270" i="5"/>
  <c r="E270" i="5"/>
  <c r="E269" i="5"/>
  <c r="G269" i="5" s="1"/>
  <c r="G268" i="5"/>
  <c r="E268" i="5"/>
  <c r="E267" i="5"/>
  <c r="G267" i="5" s="1"/>
  <c r="G266" i="5"/>
  <c r="E266" i="5"/>
  <c r="E265" i="5"/>
  <c r="G265" i="5" s="1"/>
  <c r="E264" i="5"/>
  <c r="G264" i="5" s="1"/>
  <c r="E263" i="5"/>
  <c r="G263" i="5" s="1"/>
  <c r="E262" i="5"/>
  <c r="G262" i="5" s="1"/>
  <c r="E261" i="5"/>
  <c r="G261" i="5" s="1"/>
  <c r="G260" i="5"/>
  <c r="E260" i="5"/>
  <c r="E259" i="5"/>
  <c r="G259" i="5" s="1"/>
  <c r="G258" i="5"/>
  <c r="E258" i="5"/>
  <c r="E257" i="5"/>
  <c r="G257" i="5" s="1"/>
  <c r="E256" i="5"/>
  <c r="G256" i="5" s="1"/>
  <c r="E255" i="5"/>
  <c r="G255" i="5" s="1"/>
  <c r="G254" i="5"/>
  <c r="E254" i="5"/>
  <c r="E253" i="5"/>
  <c r="G253" i="5" s="1"/>
  <c r="G252" i="5"/>
  <c r="E252" i="5"/>
  <c r="E251" i="5"/>
  <c r="G251" i="5" s="1"/>
  <c r="E250" i="5"/>
  <c r="G250" i="5" s="1"/>
  <c r="E249" i="5"/>
  <c r="G249" i="5" s="1"/>
  <c r="E248" i="5"/>
  <c r="G248" i="5" s="1"/>
  <c r="E247" i="5"/>
  <c r="G247" i="5" s="1"/>
  <c r="G246" i="5"/>
  <c r="E246" i="5"/>
  <c r="E245" i="5"/>
  <c r="G245" i="5" s="1"/>
  <c r="E244" i="5"/>
  <c r="G244" i="5" s="1"/>
  <c r="E243" i="5"/>
  <c r="G243" i="5" s="1"/>
  <c r="G242" i="5"/>
  <c r="E242" i="5"/>
  <c r="E241" i="5"/>
  <c r="G241" i="5" s="1"/>
  <c r="E240" i="5"/>
  <c r="G240" i="5" s="1"/>
  <c r="E239" i="5"/>
  <c r="G239" i="5" s="1"/>
  <c r="E238" i="5"/>
  <c r="G238" i="5" s="1"/>
  <c r="E237" i="5"/>
  <c r="G237" i="5" s="1"/>
  <c r="E236" i="5"/>
  <c r="G236" i="5" s="1"/>
  <c r="E235" i="5"/>
  <c r="G235" i="5" s="1"/>
  <c r="G234" i="5"/>
  <c r="E234" i="5"/>
  <c r="E233" i="5"/>
  <c r="G233" i="5" s="1"/>
  <c r="E232" i="5"/>
  <c r="G232" i="5" s="1"/>
  <c r="E231" i="5"/>
  <c r="G231" i="5" s="1"/>
  <c r="G230" i="5"/>
  <c r="E230" i="5"/>
  <c r="E229" i="5"/>
  <c r="G229" i="5" s="1"/>
  <c r="E228" i="5"/>
  <c r="G228" i="5" s="1"/>
  <c r="E227" i="5"/>
  <c r="G227" i="5" s="1"/>
  <c r="E226" i="5"/>
  <c r="G226" i="5" s="1"/>
  <c r="E225" i="5"/>
  <c r="G225" i="5" s="1"/>
  <c r="E224" i="5"/>
  <c r="G224" i="5" s="1"/>
  <c r="E223" i="5"/>
  <c r="G223" i="5" s="1"/>
  <c r="E222" i="5"/>
  <c r="G222" i="5" s="1"/>
  <c r="E221" i="5"/>
  <c r="G221" i="5" s="1"/>
  <c r="E220" i="5"/>
  <c r="G220" i="5" s="1"/>
  <c r="E219" i="5"/>
  <c r="G219" i="5" s="1"/>
  <c r="E218" i="5"/>
  <c r="G218" i="5" s="1"/>
  <c r="E217" i="5"/>
  <c r="G217" i="5" s="1"/>
  <c r="E216" i="5"/>
  <c r="G216" i="5" s="1"/>
  <c r="E215" i="5"/>
  <c r="G215" i="5" s="1"/>
  <c r="G214" i="5"/>
  <c r="E214" i="5"/>
  <c r="E213" i="5"/>
  <c r="G213" i="5" s="1"/>
  <c r="E212" i="5"/>
  <c r="G212" i="5" s="1"/>
  <c r="E211" i="5"/>
  <c r="G211" i="5" s="1"/>
  <c r="G210" i="5"/>
  <c r="E210" i="5"/>
  <c r="E209" i="5"/>
  <c r="G209" i="5" s="1"/>
  <c r="E208" i="5"/>
  <c r="G208" i="5" s="1"/>
  <c r="E207" i="5"/>
  <c r="G207" i="5" s="1"/>
  <c r="E206" i="5"/>
  <c r="G206" i="5" s="1"/>
  <c r="E205" i="5"/>
  <c r="G205" i="5" s="1"/>
  <c r="E204" i="5"/>
  <c r="G204" i="5" s="1"/>
  <c r="E203" i="5"/>
  <c r="G203" i="5" s="1"/>
  <c r="G202" i="5"/>
  <c r="E202" i="5"/>
  <c r="E201" i="5"/>
  <c r="G201" i="5" s="1"/>
  <c r="E200" i="5"/>
  <c r="G200" i="5" s="1"/>
  <c r="E199" i="5"/>
  <c r="G199" i="5" s="1"/>
  <c r="G198" i="5"/>
  <c r="E198" i="5"/>
  <c r="E197" i="5"/>
  <c r="G197" i="5" s="1"/>
  <c r="E196" i="5"/>
  <c r="G196" i="5" s="1"/>
  <c r="E195" i="5"/>
  <c r="G195" i="5" s="1"/>
  <c r="E194" i="5"/>
  <c r="G194" i="5" s="1"/>
  <c r="E193" i="5"/>
  <c r="G193" i="5" s="1"/>
  <c r="E192" i="5"/>
  <c r="G192" i="5" s="1"/>
  <c r="E191" i="5"/>
  <c r="G191" i="5" s="1"/>
  <c r="E190" i="5"/>
  <c r="G190" i="5" s="1"/>
  <c r="E189" i="5"/>
  <c r="G189" i="5" s="1"/>
  <c r="E188" i="5"/>
  <c r="G188" i="5" s="1"/>
  <c r="E187" i="5"/>
  <c r="G187" i="5" s="1"/>
  <c r="E186" i="5"/>
  <c r="G186" i="5" s="1"/>
  <c r="E185" i="5"/>
  <c r="G185" i="5" s="1"/>
  <c r="E184" i="5"/>
  <c r="G184" i="5" s="1"/>
  <c r="E183" i="5"/>
  <c r="G183" i="5" s="1"/>
  <c r="G182" i="5"/>
  <c r="E182" i="5"/>
  <c r="E181" i="5"/>
  <c r="G181" i="5" s="1"/>
  <c r="E180" i="5"/>
  <c r="G180" i="5" s="1"/>
  <c r="E179" i="5"/>
  <c r="G179" i="5" s="1"/>
  <c r="G178" i="5"/>
  <c r="E178" i="5"/>
  <c r="E177" i="5"/>
  <c r="G177" i="5" s="1"/>
  <c r="E176" i="5"/>
  <c r="G176" i="5" s="1"/>
  <c r="E175" i="5"/>
  <c r="G175" i="5" s="1"/>
  <c r="E174" i="5"/>
  <c r="G174" i="5" s="1"/>
  <c r="E173" i="5"/>
  <c r="G173" i="5" s="1"/>
  <c r="E172" i="5"/>
  <c r="G172" i="5" s="1"/>
  <c r="E171" i="5"/>
  <c r="G171" i="5" s="1"/>
  <c r="G170" i="5"/>
  <c r="E170" i="5"/>
  <c r="E169" i="5"/>
  <c r="G169" i="5" s="1"/>
  <c r="E168" i="5"/>
  <c r="G168" i="5" s="1"/>
  <c r="E167" i="5"/>
  <c r="G167" i="5" s="1"/>
  <c r="G166" i="5"/>
  <c r="E166" i="5"/>
  <c r="E165" i="5"/>
  <c r="G165" i="5" s="1"/>
  <c r="E164" i="5"/>
  <c r="G164" i="5" s="1"/>
  <c r="E163" i="5"/>
  <c r="G163" i="5" s="1"/>
  <c r="E162" i="5"/>
  <c r="G162" i="5" s="1"/>
  <c r="E161" i="5"/>
  <c r="G161" i="5" s="1"/>
  <c r="E160" i="5"/>
  <c r="G160" i="5" s="1"/>
  <c r="E159" i="5"/>
  <c r="G159" i="5" s="1"/>
  <c r="E158" i="5"/>
  <c r="G158" i="5" s="1"/>
  <c r="E157" i="5"/>
  <c r="G157" i="5" s="1"/>
  <c r="E156" i="5"/>
  <c r="G156" i="5" s="1"/>
  <c r="E155" i="5"/>
  <c r="G155" i="5" s="1"/>
  <c r="E154" i="5"/>
  <c r="G154" i="5" s="1"/>
  <c r="E153" i="5"/>
  <c r="G153" i="5" s="1"/>
  <c r="E152" i="5"/>
  <c r="G152" i="5" s="1"/>
  <c r="E151" i="5"/>
  <c r="G151" i="5" s="1"/>
  <c r="G150" i="5"/>
  <c r="E150" i="5"/>
  <c r="E149" i="5"/>
  <c r="G149" i="5" s="1"/>
  <c r="E148" i="5"/>
  <c r="G148" i="5" s="1"/>
  <c r="E147" i="5"/>
  <c r="G147" i="5" s="1"/>
  <c r="G146" i="5"/>
  <c r="E146" i="5"/>
  <c r="E145" i="5"/>
  <c r="G145" i="5" s="1"/>
  <c r="E144" i="5"/>
  <c r="G144" i="5" s="1"/>
  <c r="E143" i="5"/>
  <c r="G143" i="5" s="1"/>
  <c r="E142" i="5"/>
  <c r="G142" i="5" s="1"/>
  <c r="E141" i="5"/>
  <c r="G141" i="5" s="1"/>
  <c r="E140" i="5"/>
  <c r="G140" i="5" s="1"/>
  <c r="E139" i="5"/>
  <c r="G139" i="5" s="1"/>
  <c r="G138" i="5"/>
  <c r="E138" i="5"/>
  <c r="E137" i="5"/>
  <c r="G137" i="5" s="1"/>
  <c r="E136" i="5"/>
  <c r="G136" i="5" s="1"/>
  <c r="E135" i="5"/>
  <c r="G135" i="5" s="1"/>
  <c r="G134" i="5"/>
  <c r="E134" i="5"/>
  <c r="E133" i="5"/>
  <c r="G133" i="5" s="1"/>
  <c r="E132" i="5"/>
  <c r="G132" i="5" s="1"/>
  <c r="E131" i="5"/>
  <c r="G131" i="5" s="1"/>
  <c r="E130" i="5"/>
  <c r="G130" i="5" s="1"/>
  <c r="E129" i="5"/>
  <c r="G129" i="5" s="1"/>
  <c r="E128" i="5"/>
  <c r="G128" i="5" s="1"/>
  <c r="E127" i="5"/>
  <c r="G127" i="5" s="1"/>
  <c r="E126" i="5"/>
  <c r="G126" i="5" s="1"/>
  <c r="E125" i="5"/>
  <c r="G125" i="5" s="1"/>
  <c r="E124" i="5"/>
  <c r="G124" i="5" s="1"/>
  <c r="E123" i="5"/>
  <c r="G123" i="5" s="1"/>
  <c r="E122" i="5"/>
  <c r="G122" i="5" s="1"/>
  <c r="E121" i="5"/>
  <c r="G121" i="5" s="1"/>
  <c r="E120" i="5"/>
  <c r="G120" i="5" s="1"/>
  <c r="E119" i="5"/>
  <c r="G119" i="5" s="1"/>
  <c r="G118" i="5"/>
  <c r="E118" i="5"/>
  <c r="E117" i="5"/>
  <c r="G117" i="5" s="1"/>
  <c r="E116" i="5"/>
  <c r="G116" i="5" s="1"/>
  <c r="E115" i="5"/>
  <c r="G115" i="5" s="1"/>
  <c r="G114" i="5"/>
  <c r="E114" i="5"/>
  <c r="E113" i="5"/>
  <c r="G113" i="5" s="1"/>
  <c r="E112" i="5"/>
  <c r="G112" i="5" s="1"/>
  <c r="E111" i="5"/>
  <c r="G111" i="5" s="1"/>
  <c r="E110" i="5"/>
  <c r="G110" i="5" s="1"/>
  <c r="E109" i="5"/>
  <c r="G109" i="5" s="1"/>
  <c r="E108" i="5"/>
  <c r="G108" i="5" s="1"/>
  <c r="E107" i="5"/>
  <c r="G107" i="5" s="1"/>
  <c r="G106" i="5"/>
  <c r="E106" i="5"/>
  <c r="E105" i="5"/>
  <c r="G105" i="5" s="1"/>
  <c r="E104" i="5"/>
  <c r="G104" i="5" s="1"/>
  <c r="E103" i="5"/>
  <c r="G103" i="5" s="1"/>
  <c r="G102" i="5"/>
  <c r="E102" i="5"/>
  <c r="E101" i="5"/>
  <c r="G101" i="5" s="1"/>
  <c r="E100" i="5"/>
  <c r="G100" i="5" s="1"/>
  <c r="E99" i="5"/>
  <c r="G99" i="5" s="1"/>
  <c r="E98" i="5"/>
  <c r="G98" i="5" s="1"/>
  <c r="E97" i="5"/>
  <c r="G97" i="5" s="1"/>
  <c r="E96" i="5"/>
  <c r="G96" i="5" s="1"/>
  <c r="E95" i="5"/>
  <c r="G95" i="5" s="1"/>
  <c r="E94" i="5"/>
  <c r="G94" i="5" s="1"/>
  <c r="E93" i="5"/>
  <c r="G93" i="5" s="1"/>
  <c r="E92" i="5"/>
  <c r="G92" i="5" s="1"/>
  <c r="E91" i="5"/>
  <c r="G91" i="5" s="1"/>
  <c r="E90" i="5"/>
  <c r="G90" i="5" s="1"/>
  <c r="E89" i="5"/>
  <c r="G89" i="5" s="1"/>
  <c r="E88" i="5"/>
  <c r="G88" i="5" s="1"/>
  <c r="E87" i="5"/>
  <c r="G87" i="5" s="1"/>
  <c r="G86" i="5"/>
  <c r="E86" i="5"/>
  <c r="E85" i="5"/>
  <c r="G85" i="5" s="1"/>
  <c r="E84" i="5"/>
  <c r="G84" i="5" s="1"/>
  <c r="E83" i="5"/>
  <c r="G83" i="5" s="1"/>
  <c r="G82" i="5"/>
  <c r="E82" i="5"/>
  <c r="E81" i="5"/>
  <c r="G81" i="5" s="1"/>
  <c r="E80" i="5"/>
  <c r="G80" i="5" s="1"/>
  <c r="E79" i="5"/>
  <c r="G79" i="5" s="1"/>
  <c r="E78" i="5"/>
  <c r="G78" i="5" s="1"/>
  <c r="E77" i="5"/>
  <c r="G77" i="5" s="1"/>
  <c r="E76" i="5"/>
  <c r="G76" i="5" s="1"/>
  <c r="E75" i="5"/>
  <c r="G75" i="5" s="1"/>
  <c r="G74" i="5"/>
  <c r="E74" i="5"/>
  <c r="E73" i="5"/>
  <c r="G73" i="5" s="1"/>
  <c r="E72" i="5"/>
  <c r="G72" i="5" s="1"/>
  <c r="E71" i="5"/>
  <c r="G71" i="5" s="1"/>
  <c r="G70" i="5"/>
  <c r="E70" i="5"/>
  <c r="E69" i="5"/>
  <c r="G69" i="5" s="1"/>
  <c r="E68" i="5"/>
  <c r="G68" i="5" s="1"/>
  <c r="E67" i="5"/>
  <c r="G67" i="5" s="1"/>
  <c r="E66" i="5"/>
  <c r="G66" i="5" s="1"/>
  <c r="E65" i="5"/>
  <c r="G65" i="5" s="1"/>
  <c r="E64" i="5"/>
  <c r="G64" i="5" s="1"/>
  <c r="E63" i="5"/>
  <c r="G63" i="5" s="1"/>
  <c r="E62" i="5"/>
  <c r="G62" i="5" s="1"/>
  <c r="E61" i="5"/>
  <c r="G61" i="5" s="1"/>
  <c r="E60" i="5"/>
  <c r="G60" i="5" s="1"/>
  <c r="E59" i="5"/>
  <c r="G59" i="5" s="1"/>
  <c r="E58" i="5"/>
  <c r="G58" i="5" s="1"/>
  <c r="E57" i="5"/>
  <c r="G57" i="5" s="1"/>
  <c r="E56" i="5"/>
  <c r="G56" i="5" s="1"/>
  <c r="E55" i="5"/>
  <c r="G55" i="5" s="1"/>
  <c r="G54" i="5"/>
  <c r="E54" i="5"/>
  <c r="E53" i="5"/>
  <c r="G53" i="5" s="1"/>
  <c r="E52" i="5"/>
  <c r="G52" i="5" s="1"/>
  <c r="E51" i="5"/>
  <c r="G51" i="5" s="1"/>
  <c r="G50" i="5"/>
  <c r="E50" i="5"/>
  <c r="E49" i="5"/>
  <c r="G49" i="5" s="1"/>
  <c r="E48" i="5"/>
  <c r="G48" i="5" s="1"/>
  <c r="E47" i="5"/>
  <c r="G47" i="5" s="1"/>
  <c r="E46" i="5"/>
  <c r="G46" i="5" s="1"/>
  <c r="E45" i="5"/>
  <c r="G45" i="5" s="1"/>
  <c r="E44" i="5"/>
  <c r="G44" i="5" s="1"/>
  <c r="E43" i="5"/>
  <c r="G43" i="5" s="1"/>
  <c r="G42" i="5"/>
  <c r="E42" i="5"/>
  <c r="E41" i="5"/>
  <c r="G41" i="5" s="1"/>
  <c r="E40" i="5"/>
  <c r="G40" i="5" s="1"/>
  <c r="E39" i="5"/>
  <c r="G39" i="5" s="1"/>
  <c r="G38" i="5"/>
  <c r="E38" i="5"/>
  <c r="E37" i="5"/>
  <c r="G37" i="5" s="1"/>
  <c r="E36" i="5"/>
  <c r="G36" i="5" s="1"/>
  <c r="E35" i="5"/>
  <c r="G35" i="5" s="1"/>
  <c r="E34" i="5"/>
  <c r="G34" i="5" s="1"/>
  <c r="E33" i="5"/>
  <c r="G33" i="5" s="1"/>
  <c r="E32" i="5"/>
  <c r="G32" i="5" s="1"/>
  <c r="E31" i="5"/>
  <c r="G31" i="5" s="1"/>
  <c r="E30" i="5"/>
  <c r="G30" i="5" s="1"/>
  <c r="E29" i="5"/>
  <c r="G29" i="5" s="1"/>
  <c r="E28" i="5"/>
  <c r="G28" i="5" s="1"/>
  <c r="E27" i="5"/>
  <c r="G27" i="5" s="1"/>
  <c r="G26" i="5"/>
  <c r="E26" i="5"/>
  <c r="E25" i="5"/>
  <c r="G25" i="5" s="1"/>
  <c r="E24" i="5"/>
  <c r="G24" i="5" s="1"/>
  <c r="E23" i="5"/>
  <c r="G23" i="5" s="1"/>
  <c r="G22" i="5"/>
  <c r="E22" i="5"/>
  <c r="E21" i="5"/>
  <c r="G21" i="5" s="1"/>
  <c r="E20" i="5"/>
  <c r="G20" i="5" s="1"/>
  <c r="E19" i="5"/>
  <c r="G19" i="5" s="1"/>
  <c r="G18" i="5"/>
  <c r="E18" i="5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D10" i="5"/>
  <c r="C10" i="5"/>
  <c r="DJ308" i="3"/>
  <c r="DL308" i="3" s="1"/>
  <c r="DM308" i="3" s="1"/>
  <c r="CS308" i="3"/>
  <c r="CY308" i="3" s="1"/>
  <c r="BW308" i="3"/>
  <c r="CC308" i="3" s="1"/>
  <c r="BA308" i="3"/>
  <c r="BG308" i="3" s="1"/>
  <c r="AD308" i="3"/>
  <c r="DJ307" i="3"/>
  <c r="DL307" i="3" s="1"/>
  <c r="DM307" i="3" s="1"/>
  <c r="CS307" i="3"/>
  <c r="CY307" i="3" s="1"/>
  <c r="CH307" i="3"/>
  <c r="BW307" i="3"/>
  <c r="CC307" i="3" s="1"/>
  <c r="CD307" i="3" s="1"/>
  <c r="BA307" i="3"/>
  <c r="BG307" i="3" s="1"/>
  <c r="AD307" i="3"/>
  <c r="G307" i="3"/>
  <c r="J307" i="3" s="1"/>
  <c r="DJ306" i="3"/>
  <c r="DL306" i="3" s="1"/>
  <c r="DM306" i="3" s="1"/>
  <c r="CY306" i="3"/>
  <c r="DD306" i="3" s="1"/>
  <c r="CS306" i="3"/>
  <c r="BW306" i="3"/>
  <c r="CC306" i="3" s="1"/>
  <c r="BA306" i="3"/>
  <c r="BG306" i="3" s="1"/>
  <c r="AD306" i="3"/>
  <c r="H306" i="3"/>
  <c r="G306" i="3"/>
  <c r="J306" i="3" s="1"/>
  <c r="DJ305" i="3"/>
  <c r="DL305" i="3" s="1"/>
  <c r="DM305" i="3" s="1"/>
  <c r="CS305" i="3"/>
  <c r="CY305" i="3" s="1"/>
  <c r="BW305" i="3"/>
  <c r="CC305" i="3" s="1"/>
  <c r="BG305" i="3"/>
  <c r="BA305" i="3"/>
  <c r="AD305" i="3"/>
  <c r="G305" i="3"/>
  <c r="DJ304" i="3"/>
  <c r="DL304" i="3" s="1"/>
  <c r="DM304" i="3" s="1"/>
  <c r="CS304" i="3"/>
  <c r="CY304" i="3" s="1"/>
  <c r="BW304" i="3"/>
  <c r="CC304" i="3" s="1"/>
  <c r="CH304" i="3" s="1"/>
  <c r="BA304" i="3"/>
  <c r="BG304" i="3" s="1"/>
  <c r="AD304" i="3"/>
  <c r="G304" i="3"/>
  <c r="DL303" i="3"/>
  <c r="DM303" i="3" s="1"/>
  <c r="DJ303" i="3"/>
  <c r="CS303" i="3"/>
  <c r="CY303" i="3" s="1"/>
  <c r="BW303" i="3"/>
  <c r="CC303" i="3" s="1"/>
  <c r="BN303" i="3"/>
  <c r="BA303" i="3"/>
  <c r="BG303" i="3" s="1"/>
  <c r="BL303" i="3" s="1"/>
  <c r="BM303" i="3" s="1"/>
  <c r="AD303" i="3"/>
  <c r="P303" i="3"/>
  <c r="J303" i="3"/>
  <c r="K303" i="3" s="1"/>
  <c r="G303" i="3"/>
  <c r="H303" i="3" s="1"/>
  <c r="DJ302" i="3"/>
  <c r="DL302" i="3" s="1"/>
  <c r="DM302" i="3" s="1"/>
  <c r="CS302" i="3"/>
  <c r="CY302" i="3" s="1"/>
  <c r="DD302" i="3" s="1"/>
  <c r="BW302" i="3"/>
  <c r="CC302" i="3" s="1"/>
  <c r="BL302" i="3"/>
  <c r="BG302" i="3"/>
  <c r="BH302" i="3" s="1"/>
  <c r="BA302" i="3"/>
  <c r="AD302" i="3"/>
  <c r="G302" i="3"/>
  <c r="DM301" i="3"/>
  <c r="DJ301" i="3"/>
  <c r="DL301" i="3" s="1"/>
  <c r="DD301" i="3"/>
  <c r="CS301" i="3"/>
  <c r="CY301" i="3" s="1"/>
  <c r="CZ301" i="3" s="1"/>
  <c r="BW301" i="3"/>
  <c r="CC301" i="3" s="1"/>
  <c r="BA301" i="3"/>
  <c r="BG301" i="3" s="1"/>
  <c r="AD301" i="3"/>
  <c r="G301" i="3"/>
  <c r="DJ300" i="3"/>
  <c r="DL300" i="3" s="1"/>
  <c r="DM300" i="3" s="1"/>
  <c r="CY300" i="3"/>
  <c r="CS300" i="3"/>
  <c r="BW300" i="3"/>
  <c r="CC300" i="3" s="1"/>
  <c r="BA300" i="3"/>
  <c r="BG300" i="3" s="1"/>
  <c r="AD300" i="3"/>
  <c r="J300" i="3"/>
  <c r="H300" i="3"/>
  <c r="G300" i="3"/>
  <c r="DJ299" i="3"/>
  <c r="DL299" i="3" s="1"/>
  <c r="DM299" i="3" s="1"/>
  <c r="CZ299" i="3"/>
  <c r="CS299" i="3"/>
  <c r="CY299" i="3" s="1"/>
  <c r="DD299" i="3" s="1"/>
  <c r="DE299" i="3" s="1"/>
  <c r="CH299" i="3"/>
  <c r="BW299" i="3"/>
  <c r="CC299" i="3" s="1"/>
  <c r="CD299" i="3" s="1"/>
  <c r="BG299" i="3"/>
  <c r="BA299" i="3"/>
  <c r="AD299" i="3"/>
  <c r="G299" i="3"/>
  <c r="DJ298" i="3"/>
  <c r="DL298" i="3" s="1"/>
  <c r="DM298" i="3" s="1"/>
  <c r="CS298" i="3"/>
  <c r="CY298" i="3" s="1"/>
  <c r="CC298" i="3"/>
  <c r="BW298" i="3"/>
  <c r="BA298" i="3"/>
  <c r="BG298" i="3" s="1"/>
  <c r="AD298" i="3"/>
  <c r="H298" i="3"/>
  <c r="G298" i="3"/>
  <c r="J298" i="3" s="1"/>
  <c r="P298" i="3" s="1"/>
  <c r="DJ297" i="3"/>
  <c r="DL297" i="3" s="1"/>
  <c r="DM297" i="3" s="1"/>
  <c r="CS297" i="3"/>
  <c r="CY297" i="3" s="1"/>
  <c r="BW297" i="3"/>
  <c r="CC297" i="3" s="1"/>
  <c r="CH297" i="3" s="1"/>
  <c r="CI297" i="3" s="1"/>
  <c r="BA297" i="3"/>
  <c r="BG297" i="3" s="1"/>
  <c r="BH297" i="3" s="1"/>
  <c r="AD297" i="3"/>
  <c r="J297" i="3"/>
  <c r="G297" i="3"/>
  <c r="H297" i="3" s="1"/>
  <c r="DJ296" i="3"/>
  <c r="DL296" i="3" s="1"/>
  <c r="DM296" i="3" s="1"/>
  <c r="CS296" i="3"/>
  <c r="CY296" i="3" s="1"/>
  <c r="CC296" i="3"/>
  <c r="CD296" i="3" s="1"/>
  <c r="BW296" i="3"/>
  <c r="BA296" i="3"/>
  <c r="BG296" i="3" s="1"/>
  <c r="AD296" i="3"/>
  <c r="G296" i="3"/>
  <c r="DJ295" i="3"/>
  <c r="DL295" i="3" s="1"/>
  <c r="DM295" i="3" s="1"/>
  <c r="CS295" i="3"/>
  <c r="CY295" i="3" s="1"/>
  <c r="BW295" i="3"/>
  <c r="CC295" i="3" s="1"/>
  <c r="BH295" i="3"/>
  <c r="BA295" i="3"/>
  <c r="BG295" i="3" s="1"/>
  <c r="BL295" i="3" s="1"/>
  <c r="BM295" i="3" s="1"/>
  <c r="AD295" i="3"/>
  <c r="J295" i="3"/>
  <c r="H295" i="3"/>
  <c r="G295" i="3"/>
  <c r="DJ294" i="3"/>
  <c r="DL294" i="3" s="1"/>
  <c r="DM294" i="3" s="1"/>
  <c r="CS294" i="3"/>
  <c r="CY294" i="3" s="1"/>
  <c r="DD294" i="3" s="1"/>
  <c r="BW294" i="3"/>
  <c r="CC294" i="3" s="1"/>
  <c r="BG294" i="3"/>
  <c r="BA294" i="3"/>
  <c r="AD294" i="3"/>
  <c r="G294" i="3"/>
  <c r="DJ293" i="3"/>
  <c r="DL293" i="3" s="1"/>
  <c r="DM293" i="3" s="1"/>
  <c r="CS293" i="3"/>
  <c r="CY293" i="3" s="1"/>
  <c r="CZ293" i="3" s="1"/>
  <c r="BW293" i="3"/>
  <c r="CC293" i="3" s="1"/>
  <c r="BA293" i="3"/>
  <c r="BG293" i="3" s="1"/>
  <c r="AD293" i="3"/>
  <c r="G293" i="3"/>
  <c r="DL292" i="3"/>
  <c r="DM292" i="3" s="1"/>
  <c r="DJ292" i="3"/>
  <c r="CS292" i="3"/>
  <c r="CY292" i="3" s="1"/>
  <c r="BW292" i="3"/>
  <c r="CC292" i="3" s="1"/>
  <c r="CH292" i="3" s="1"/>
  <c r="BA292" i="3"/>
  <c r="BG292" i="3" s="1"/>
  <c r="AD292" i="3"/>
  <c r="J292" i="3"/>
  <c r="H292" i="3"/>
  <c r="G292" i="3"/>
  <c r="DJ291" i="3"/>
  <c r="DL291" i="3" s="1"/>
  <c r="DM291" i="3" s="1"/>
  <c r="CS291" i="3"/>
  <c r="CY291" i="3" s="1"/>
  <c r="DD291" i="3" s="1"/>
  <c r="DE291" i="3" s="1"/>
  <c r="BW291" i="3"/>
  <c r="CC291" i="3" s="1"/>
  <c r="BG291" i="3"/>
  <c r="BA291" i="3"/>
  <c r="AD291" i="3"/>
  <c r="J291" i="3"/>
  <c r="G291" i="3"/>
  <c r="H291" i="3" s="1"/>
  <c r="DJ290" i="3"/>
  <c r="DL290" i="3" s="1"/>
  <c r="DM290" i="3" s="1"/>
  <c r="CY290" i="3"/>
  <c r="CZ290" i="3" s="1"/>
  <c r="CS290" i="3"/>
  <c r="BW290" i="3"/>
  <c r="CC290" i="3" s="1"/>
  <c r="BA290" i="3"/>
  <c r="BG290" i="3" s="1"/>
  <c r="AD290" i="3"/>
  <c r="G290" i="3"/>
  <c r="DL289" i="3"/>
  <c r="DM289" i="3" s="1"/>
  <c r="DJ289" i="3"/>
  <c r="CS289" i="3"/>
  <c r="CY289" i="3" s="1"/>
  <c r="DD289" i="3" s="1"/>
  <c r="DF289" i="3" s="1"/>
  <c r="CD289" i="3"/>
  <c r="BW289" i="3"/>
  <c r="CC289" i="3" s="1"/>
  <c r="CH289" i="3" s="1"/>
  <c r="CI289" i="3" s="1"/>
  <c r="BA289" i="3"/>
  <c r="BG289" i="3" s="1"/>
  <c r="BH289" i="3" s="1"/>
  <c r="AD289" i="3"/>
  <c r="J289" i="3"/>
  <c r="K289" i="3" s="1"/>
  <c r="G289" i="3"/>
  <c r="H289" i="3" s="1"/>
  <c r="DJ288" i="3"/>
  <c r="DL288" i="3" s="1"/>
  <c r="DM288" i="3" s="1"/>
  <c r="CS288" i="3"/>
  <c r="CY288" i="3" s="1"/>
  <c r="CZ288" i="3" s="1"/>
  <c r="BW288" i="3"/>
  <c r="CC288" i="3" s="1"/>
  <c r="CD288" i="3" s="1"/>
  <c r="BA288" i="3"/>
  <c r="BG288" i="3" s="1"/>
  <c r="AD288" i="3"/>
  <c r="G288" i="3"/>
  <c r="DJ287" i="3"/>
  <c r="DL287" i="3" s="1"/>
  <c r="DM287" i="3" s="1"/>
  <c r="CY287" i="3"/>
  <c r="CS287" i="3"/>
  <c r="BW287" i="3"/>
  <c r="CC287" i="3" s="1"/>
  <c r="CH287" i="3" s="1"/>
  <c r="CJ287" i="3" s="1"/>
  <c r="BN287" i="3"/>
  <c r="BH287" i="3"/>
  <c r="BA287" i="3"/>
  <c r="BG287" i="3" s="1"/>
  <c r="BL287" i="3" s="1"/>
  <c r="BM287" i="3" s="1"/>
  <c r="AD287" i="3"/>
  <c r="P287" i="3"/>
  <c r="J287" i="3"/>
  <c r="K287" i="3" s="1"/>
  <c r="G287" i="3"/>
  <c r="H287" i="3" s="1"/>
  <c r="DJ286" i="3"/>
  <c r="DL286" i="3" s="1"/>
  <c r="DM286" i="3" s="1"/>
  <c r="CZ286" i="3"/>
  <c r="CS286" i="3"/>
  <c r="CY286" i="3" s="1"/>
  <c r="DD286" i="3" s="1"/>
  <c r="DE286" i="3" s="1"/>
  <c r="BW286" i="3"/>
  <c r="CC286" i="3" s="1"/>
  <c r="BA286" i="3"/>
  <c r="BG286" i="3" s="1"/>
  <c r="AD286" i="3"/>
  <c r="J286" i="3"/>
  <c r="G286" i="3"/>
  <c r="H286" i="3" s="1"/>
  <c r="DJ285" i="3"/>
  <c r="DL285" i="3" s="1"/>
  <c r="DM285" i="3" s="1"/>
  <c r="CY285" i="3"/>
  <c r="CZ285" i="3" s="1"/>
  <c r="CS285" i="3"/>
  <c r="CH285" i="3"/>
  <c r="CD285" i="3"/>
  <c r="CC285" i="3"/>
  <c r="BW285" i="3"/>
  <c r="BG285" i="3"/>
  <c r="BA285" i="3"/>
  <c r="AD285" i="3"/>
  <c r="K285" i="3"/>
  <c r="H285" i="3"/>
  <c r="G285" i="3"/>
  <c r="J285" i="3" s="1"/>
  <c r="P285" i="3" s="1"/>
  <c r="DJ284" i="3"/>
  <c r="DL284" i="3" s="1"/>
  <c r="DM284" i="3" s="1"/>
  <c r="CY284" i="3"/>
  <c r="CS284" i="3"/>
  <c r="BW284" i="3"/>
  <c r="CC284" i="3" s="1"/>
  <c r="CH284" i="3" s="1"/>
  <c r="BH284" i="3"/>
  <c r="BG284" i="3"/>
  <c r="BL284" i="3" s="1"/>
  <c r="BA284" i="3"/>
  <c r="AD284" i="3"/>
  <c r="P284" i="3"/>
  <c r="J284" i="3"/>
  <c r="K284" i="3" s="1"/>
  <c r="G284" i="3"/>
  <c r="H284" i="3" s="1"/>
  <c r="DJ283" i="3"/>
  <c r="DL283" i="3" s="1"/>
  <c r="DM283" i="3" s="1"/>
  <c r="CS283" i="3"/>
  <c r="CY283" i="3" s="1"/>
  <c r="BW283" i="3"/>
  <c r="CC283" i="3" s="1"/>
  <c r="CD283" i="3" s="1"/>
  <c r="BA283" i="3"/>
  <c r="BG283" i="3" s="1"/>
  <c r="AD283" i="3"/>
  <c r="G283" i="3"/>
  <c r="J283" i="3" s="1"/>
  <c r="K283" i="3" s="1"/>
  <c r="DJ282" i="3"/>
  <c r="DL282" i="3" s="1"/>
  <c r="DM282" i="3" s="1"/>
  <c r="CY282" i="3"/>
  <c r="DD282" i="3" s="1"/>
  <c r="DE282" i="3" s="1"/>
  <c r="CS282" i="3"/>
  <c r="CC282" i="3"/>
  <c r="CH282" i="3" s="1"/>
  <c r="BW282" i="3"/>
  <c r="BA282" i="3"/>
  <c r="BG282" i="3" s="1"/>
  <c r="AD282" i="3"/>
  <c r="G282" i="3"/>
  <c r="J282" i="3" s="1"/>
  <c r="DJ281" i="3"/>
  <c r="DL281" i="3" s="1"/>
  <c r="DM281" i="3" s="1"/>
  <c r="CS281" i="3"/>
  <c r="CY281" i="3" s="1"/>
  <c r="BW281" i="3"/>
  <c r="CC281" i="3" s="1"/>
  <c r="BL281" i="3"/>
  <c r="BA281" i="3"/>
  <c r="BG281" i="3" s="1"/>
  <c r="BH281" i="3" s="1"/>
  <c r="AD281" i="3"/>
  <c r="G281" i="3"/>
  <c r="J281" i="3" s="1"/>
  <c r="DL280" i="3"/>
  <c r="DM280" i="3" s="1"/>
  <c r="DJ280" i="3"/>
  <c r="CY280" i="3"/>
  <c r="DD280" i="3" s="1"/>
  <c r="CS280" i="3"/>
  <c r="BW280" i="3"/>
  <c r="CC280" i="3" s="1"/>
  <c r="CH280" i="3" s="1"/>
  <c r="CI280" i="3" s="1"/>
  <c r="BA280" i="3"/>
  <c r="BG280" i="3" s="1"/>
  <c r="BH280" i="3" s="1"/>
  <c r="AD280" i="3"/>
  <c r="G280" i="3"/>
  <c r="DJ279" i="3"/>
  <c r="DL279" i="3" s="1"/>
  <c r="DM279" i="3" s="1"/>
  <c r="CS279" i="3"/>
  <c r="CY279" i="3" s="1"/>
  <c r="BW279" i="3"/>
  <c r="CC279" i="3" s="1"/>
  <c r="BA279" i="3"/>
  <c r="BG279" i="3" s="1"/>
  <c r="AD279" i="3"/>
  <c r="G279" i="3"/>
  <c r="DJ278" i="3"/>
  <c r="DL278" i="3" s="1"/>
  <c r="DM278" i="3" s="1"/>
  <c r="CS278" i="3"/>
  <c r="CY278" i="3" s="1"/>
  <c r="CC278" i="3"/>
  <c r="CH278" i="3" s="1"/>
  <c r="BW278" i="3"/>
  <c r="BG278" i="3"/>
  <c r="BL278" i="3" s="1"/>
  <c r="BM278" i="3" s="1"/>
  <c r="BA278" i="3"/>
  <c r="AD278" i="3"/>
  <c r="G278" i="3"/>
  <c r="DJ277" i="3"/>
  <c r="DL277" i="3" s="1"/>
  <c r="DM277" i="3" s="1"/>
  <c r="CZ277" i="3"/>
  <c r="CY277" i="3"/>
  <c r="DD277" i="3" s="1"/>
  <c r="CS277" i="3"/>
  <c r="BW277" i="3"/>
  <c r="CC277" i="3" s="1"/>
  <c r="BA277" i="3"/>
  <c r="BG277" i="3" s="1"/>
  <c r="AD277" i="3"/>
  <c r="G277" i="3"/>
  <c r="DL276" i="3"/>
  <c r="DM276" i="3" s="1"/>
  <c r="DJ276" i="3"/>
  <c r="CS276" i="3"/>
  <c r="CY276" i="3" s="1"/>
  <c r="CZ276" i="3" s="1"/>
  <c r="CC276" i="3"/>
  <c r="BW276" i="3"/>
  <c r="BG276" i="3"/>
  <c r="BL276" i="3" s="1"/>
  <c r="BA276" i="3"/>
  <c r="AD276" i="3"/>
  <c r="G276" i="3"/>
  <c r="DJ275" i="3"/>
  <c r="DL275" i="3" s="1"/>
  <c r="DM275" i="3" s="1"/>
  <c r="CS275" i="3"/>
  <c r="CY275" i="3" s="1"/>
  <c r="BW275" i="3"/>
  <c r="CC275" i="3" s="1"/>
  <c r="CD275" i="3" s="1"/>
  <c r="BA275" i="3"/>
  <c r="BG275" i="3" s="1"/>
  <c r="BL275" i="3" s="1"/>
  <c r="AD275" i="3"/>
  <c r="G275" i="3"/>
  <c r="J275" i="3" s="1"/>
  <c r="K275" i="3" s="1"/>
  <c r="DJ274" i="3"/>
  <c r="DL274" i="3" s="1"/>
  <c r="DM274" i="3" s="1"/>
  <c r="CY274" i="3"/>
  <c r="DD274" i="3" s="1"/>
  <c r="DE274" i="3" s="1"/>
  <c r="CS274" i="3"/>
  <c r="BW274" i="3"/>
  <c r="CC274" i="3" s="1"/>
  <c r="CD274" i="3" s="1"/>
  <c r="BA274" i="3"/>
  <c r="BG274" i="3" s="1"/>
  <c r="AD274" i="3"/>
  <c r="G274" i="3"/>
  <c r="DM273" i="3"/>
  <c r="DJ273" i="3"/>
  <c r="DL273" i="3" s="1"/>
  <c r="CS273" i="3"/>
  <c r="CY273" i="3" s="1"/>
  <c r="BW273" i="3"/>
  <c r="CC273" i="3" s="1"/>
  <c r="BG273" i="3"/>
  <c r="BA273" i="3"/>
  <c r="AD273" i="3"/>
  <c r="G273" i="3"/>
  <c r="DJ272" i="3"/>
  <c r="DL272" i="3" s="1"/>
  <c r="DM272" i="3" s="1"/>
  <c r="CY272" i="3"/>
  <c r="CS272" i="3"/>
  <c r="CJ272" i="3"/>
  <c r="CC272" i="3"/>
  <c r="CH272" i="3" s="1"/>
  <c r="CI272" i="3" s="1"/>
  <c r="BW272" i="3"/>
  <c r="BA272" i="3"/>
  <c r="BG272" i="3" s="1"/>
  <c r="BH272" i="3" s="1"/>
  <c r="AD272" i="3"/>
  <c r="H272" i="3"/>
  <c r="G272" i="3"/>
  <c r="J272" i="3" s="1"/>
  <c r="DL271" i="3"/>
  <c r="DM271" i="3" s="1"/>
  <c r="DJ271" i="3"/>
  <c r="CS271" i="3"/>
  <c r="CY271" i="3" s="1"/>
  <c r="DD271" i="3" s="1"/>
  <c r="BW271" i="3"/>
  <c r="CC271" i="3" s="1"/>
  <c r="BA271" i="3"/>
  <c r="BG271" i="3" s="1"/>
  <c r="AD271" i="3"/>
  <c r="G271" i="3"/>
  <c r="DJ270" i="3"/>
  <c r="DL270" i="3" s="1"/>
  <c r="DM270" i="3" s="1"/>
  <c r="CS270" i="3"/>
  <c r="CY270" i="3" s="1"/>
  <c r="CZ270" i="3" s="1"/>
  <c r="BW270" i="3"/>
  <c r="CC270" i="3" s="1"/>
  <c r="BA270" i="3"/>
  <c r="BG270" i="3" s="1"/>
  <c r="AD270" i="3"/>
  <c r="G270" i="3"/>
  <c r="DL269" i="3"/>
  <c r="DM269" i="3" s="1"/>
  <c r="DJ269" i="3"/>
  <c r="CS269" i="3"/>
  <c r="CY269" i="3" s="1"/>
  <c r="CD269" i="3"/>
  <c r="BW269" i="3"/>
  <c r="CC269" i="3" s="1"/>
  <c r="CH269" i="3" s="1"/>
  <c r="BA269" i="3"/>
  <c r="BG269" i="3" s="1"/>
  <c r="AD269" i="3"/>
  <c r="G269" i="3"/>
  <c r="DM268" i="3"/>
  <c r="DL268" i="3"/>
  <c r="DJ268" i="3"/>
  <c r="DD268" i="3"/>
  <c r="DE268" i="3" s="1"/>
  <c r="CS268" i="3"/>
  <c r="CY268" i="3" s="1"/>
  <c r="CZ268" i="3" s="1"/>
  <c r="BW268" i="3"/>
  <c r="CC268" i="3" s="1"/>
  <c r="BG268" i="3"/>
  <c r="BA268" i="3"/>
  <c r="AD268" i="3"/>
  <c r="G268" i="3"/>
  <c r="DJ267" i="3"/>
  <c r="DL267" i="3" s="1"/>
  <c r="DM267" i="3" s="1"/>
  <c r="CS267" i="3"/>
  <c r="CY267" i="3" s="1"/>
  <c r="CC267" i="3"/>
  <c r="CH267" i="3" s="1"/>
  <c r="CJ267" i="3" s="1"/>
  <c r="BW267" i="3"/>
  <c r="BA267" i="3"/>
  <c r="BG267" i="3" s="1"/>
  <c r="AD267" i="3"/>
  <c r="P267" i="3"/>
  <c r="G267" i="3"/>
  <c r="J267" i="3" s="1"/>
  <c r="K267" i="3" s="1"/>
  <c r="DJ266" i="3"/>
  <c r="DL266" i="3" s="1"/>
  <c r="DM266" i="3" s="1"/>
  <c r="CY266" i="3"/>
  <c r="CS266" i="3"/>
  <c r="BW266" i="3"/>
  <c r="CC266" i="3" s="1"/>
  <c r="CH266" i="3" s="1"/>
  <c r="BA266" i="3"/>
  <c r="BG266" i="3" s="1"/>
  <c r="AD266" i="3"/>
  <c r="G266" i="3"/>
  <c r="J266" i="3" s="1"/>
  <c r="DJ265" i="3"/>
  <c r="DL265" i="3" s="1"/>
  <c r="DM265" i="3" s="1"/>
  <c r="CS265" i="3"/>
  <c r="CY265" i="3" s="1"/>
  <c r="CC265" i="3"/>
  <c r="CD265" i="3" s="1"/>
  <c r="BW265" i="3"/>
  <c r="BG265" i="3"/>
  <c r="BA265" i="3"/>
  <c r="AD265" i="3"/>
  <c r="G265" i="3"/>
  <c r="J265" i="3" s="1"/>
  <c r="DJ264" i="3"/>
  <c r="DL264" i="3" s="1"/>
  <c r="DM264" i="3" s="1"/>
  <c r="CS264" i="3"/>
  <c r="CY264" i="3" s="1"/>
  <c r="BW264" i="3"/>
  <c r="CC264" i="3" s="1"/>
  <c r="BA264" i="3"/>
  <c r="BG264" i="3" s="1"/>
  <c r="AD264" i="3"/>
  <c r="G264" i="3"/>
  <c r="J264" i="3" s="1"/>
  <c r="DJ263" i="3"/>
  <c r="DL263" i="3" s="1"/>
  <c r="DM263" i="3" s="1"/>
  <c r="CY263" i="3"/>
  <c r="DD263" i="3" s="1"/>
  <c r="CS263" i="3"/>
  <c r="BW263" i="3"/>
  <c r="CC263" i="3" s="1"/>
  <c r="BL263" i="3"/>
  <c r="BG263" i="3"/>
  <c r="BH263" i="3" s="1"/>
  <c r="BA263" i="3"/>
  <c r="AD263" i="3"/>
  <c r="H263" i="3"/>
  <c r="G263" i="3"/>
  <c r="J263" i="3" s="1"/>
  <c r="DJ262" i="3"/>
  <c r="DL262" i="3" s="1"/>
  <c r="DM262" i="3" s="1"/>
  <c r="CS262" i="3"/>
  <c r="CY262" i="3" s="1"/>
  <c r="BW262" i="3"/>
  <c r="CC262" i="3" s="1"/>
  <c r="BA262" i="3"/>
  <c r="BG262" i="3" s="1"/>
  <c r="AD262" i="3"/>
  <c r="G262" i="3"/>
  <c r="H262" i="3" s="1"/>
  <c r="DL261" i="3"/>
  <c r="DM261" i="3" s="1"/>
  <c r="DJ261" i="3"/>
  <c r="CY261" i="3"/>
  <c r="CS261" i="3"/>
  <c r="CC261" i="3"/>
  <c r="BW261" i="3"/>
  <c r="BA261" i="3"/>
  <c r="BG261" i="3" s="1"/>
  <c r="AD261" i="3"/>
  <c r="K261" i="3"/>
  <c r="J261" i="3"/>
  <c r="P261" i="3" s="1"/>
  <c r="H261" i="3"/>
  <c r="G261" i="3"/>
  <c r="DJ260" i="3"/>
  <c r="DL260" i="3" s="1"/>
  <c r="DM260" i="3" s="1"/>
  <c r="CS260" i="3"/>
  <c r="CY260" i="3" s="1"/>
  <c r="BW260" i="3"/>
  <c r="CC260" i="3" s="1"/>
  <c r="CH260" i="3" s="1"/>
  <c r="BA260" i="3"/>
  <c r="BG260" i="3" s="1"/>
  <c r="AD260" i="3"/>
  <c r="P260" i="3"/>
  <c r="J260" i="3"/>
  <c r="K260" i="3" s="1"/>
  <c r="G260" i="3"/>
  <c r="H260" i="3" s="1"/>
  <c r="DJ259" i="3"/>
  <c r="DL259" i="3" s="1"/>
  <c r="DM259" i="3" s="1"/>
  <c r="CS259" i="3"/>
  <c r="CY259" i="3" s="1"/>
  <c r="CH259" i="3"/>
  <c r="CC259" i="3"/>
  <c r="CD259" i="3" s="1"/>
  <c r="BW259" i="3"/>
  <c r="BG259" i="3"/>
  <c r="BA259" i="3"/>
  <c r="AD259" i="3"/>
  <c r="G259" i="3"/>
  <c r="J259" i="3" s="1"/>
  <c r="DJ258" i="3"/>
  <c r="DL258" i="3" s="1"/>
  <c r="DM258" i="3" s="1"/>
  <c r="CS258" i="3"/>
  <c r="CY258" i="3" s="1"/>
  <c r="CD258" i="3"/>
  <c r="BW258" i="3"/>
  <c r="CC258" i="3" s="1"/>
  <c r="CH258" i="3" s="1"/>
  <c r="CJ258" i="3" s="1"/>
  <c r="BA258" i="3"/>
  <c r="BG258" i="3" s="1"/>
  <c r="BL258" i="3" s="1"/>
  <c r="AD258" i="3"/>
  <c r="P258" i="3"/>
  <c r="G258" i="3"/>
  <c r="J258" i="3" s="1"/>
  <c r="K258" i="3" s="1"/>
  <c r="DJ257" i="3"/>
  <c r="DL257" i="3" s="1"/>
  <c r="DM257" i="3" s="1"/>
  <c r="CS257" i="3"/>
  <c r="CY257" i="3" s="1"/>
  <c r="CC257" i="3"/>
  <c r="BW257" i="3"/>
  <c r="BA257" i="3"/>
  <c r="BG257" i="3" s="1"/>
  <c r="BH257" i="3" s="1"/>
  <c r="AD257" i="3"/>
  <c r="G257" i="3"/>
  <c r="J257" i="3" s="1"/>
  <c r="DJ256" i="3"/>
  <c r="DL256" i="3" s="1"/>
  <c r="DM256" i="3" s="1"/>
  <c r="CS256" i="3"/>
  <c r="CY256" i="3" s="1"/>
  <c r="BW256" i="3"/>
  <c r="CC256" i="3" s="1"/>
  <c r="BH256" i="3"/>
  <c r="BA256" i="3"/>
  <c r="BG256" i="3" s="1"/>
  <c r="BL256" i="3" s="1"/>
  <c r="BN256" i="3" s="1"/>
  <c r="AD256" i="3"/>
  <c r="G256" i="3"/>
  <c r="DJ255" i="3"/>
  <c r="DL255" i="3" s="1"/>
  <c r="DM255" i="3" s="1"/>
  <c r="CY255" i="3"/>
  <c r="CS255" i="3"/>
  <c r="BW255" i="3"/>
  <c r="CC255" i="3" s="1"/>
  <c r="BL255" i="3"/>
  <c r="BG255" i="3"/>
  <c r="BH255" i="3" s="1"/>
  <c r="BA255" i="3"/>
  <c r="AD255" i="3"/>
  <c r="G255" i="3"/>
  <c r="DJ254" i="3"/>
  <c r="DL254" i="3" s="1"/>
  <c r="DM254" i="3" s="1"/>
  <c r="CS254" i="3"/>
  <c r="CY254" i="3" s="1"/>
  <c r="BW254" i="3"/>
  <c r="CC254" i="3" s="1"/>
  <c r="BA254" i="3"/>
  <c r="BG254" i="3" s="1"/>
  <c r="AD254" i="3"/>
  <c r="G254" i="3"/>
  <c r="DJ253" i="3"/>
  <c r="DL253" i="3" s="1"/>
  <c r="DM253" i="3" s="1"/>
  <c r="CY253" i="3"/>
  <c r="CZ253" i="3" s="1"/>
  <c r="CS253" i="3"/>
  <c r="CC253" i="3"/>
  <c r="BW253" i="3"/>
  <c r="BA253" i="3"/>
  <c r="BG253" i="3" s="1"/>
  <c r="AD253" i="3"/>
  <c r="J253" i="3"/>
  <c r="H253" i="3"/>
  <c r="G253" i="3"/>
  <c r="DJ252" i="3"/>
  <c r="DL252" i="3" s="1"/>
  <c r="DM252" i="3" s="1"/>
  <c r="CS252" i="3"/>
  <c r="CY252" i="3" s="1"/>
  <c r="DD252" i="3" s="1"/>
  <c r="DF252" i="3" s="1"/>
  <c r="BW252" i="3"/>
  <c r="CC252" i="3" s="1"/>
  <c r="CH252" i="3" s="1"/>
  <c r="BA252" i="3"/>
  <c r="BG252" i="3" s="1"/>
  <c r="AD252" i="3"/>
  <c r="J252" i="3"/>
  <c r="K252" i="3" s="1"/>
  <c r="G252" i="3"/>
  <c r="H252" i="3" s="1"/>
  <c r="DJ251" i="3"/>
  <c r="DL251" i="3" s="1"/>
  <c r="DM251" i="3" s="1"/>
  <c r="CS251" i="3"/>
  <c r="CY251" i="3" s="1"/>
  <c r="CC251" i="3"/>
  <c r="CD251" i="3" s="1"/>
  <c r="BW251" i="3"/>
  <c r="BG251" i="3"/>
  <c r="BA251" i="3"/>
  <c r="AD251" i="3"/>
  <c r="K251" i="3"/>
  <c r="G251" i="3"/>
  <c r="J251" i="3" s="1"/>
  <c r="P251" i="3" s="1"/>
  <c r="DJ250" i="3"/>
  <c r="DL250" i="3" s="1"/>
  <c r="DM250" i="3" s="1"/>
  <c r="CS250" i="3"/>
  <c r="CY250" i="3" s="1"/>
  <c r="CD250" i="3"/>
  <c r="BW250" i="3"/>
  <c r="CC250" i="3" s="1"/>
  <c r="CH250" i="3" s="1"/>
  <c r="CJ250" i="3" s="1"/>
  <c r="BA250" i="3"/>
  <c r="BG250" i="3" s="1"/>
  <c r="BL250" i="3" s="1"/>
  <c r="AD250" i="3"/>
  <c r="G250" i="3"/>
  <c r="DJ249" i="3"/>
  <c r="DL249" i="3" s="1"/>
  <c r="DM249" i="3" s="1"/>
  <c r="CS249" i="3"/>
  <c r="CY249" i="3" s="1"/>
  <c r="CH249" i="3"/>
  <c r="CC249" i="3"/>
  <c r="CD249" i="3" s="1"/>
  <c r="BW249" i="3"/>
  <c r="BL249" i="3"/>
  <c r="BG249" i="3"/>
  <c r="BH249" i="3" s="1"/>
  <c r="BA249" i="3"/>
  <c r="AD249" i="3"/>
  <c r="G249" i="3"/>
  <c r="DJ248" i="3"/>
  <c r="DL248" i="3" s="1"/>
  <c r="DM248" i="3" s="1"/>
  <c r="CS248" i="3"/>
  <c r="CY248" i="3" s="1"/>
  <c r="BW248" i="3"/>
  <c r="CC248" i="3" s="1"/>
  <c r="BA248" i="3"/>
  <c r="BG248" i="3" s="1"/>
  <c r="BH248" i="3" s="1"/>
  <c r="AD248" i="3"/>
  <c r="G248" i="3"/>
  <c r="J248" i="3" s="1"/>
  <c r="DL247" i="3"/>
  <c r="DM247" i="3" s="1"/>
  <c r="DJ247" i="3"/>
  <c r="CY247" i="3"/>
  <c r="DD247" i="3" s="1"/>
  <c r="CS247" i="3"/>
  <c r="BW247" i="3"/>
  <c r="CC247" i="3" s="1"/>
  <c r="BA247" i="3"/>
  <c r="BG247" i="3" s="1"/>
  <c r="AD247" i="3"/>
  <c r="G247" i="3"/>
  <c r="DM246" i="3"/>
  <c r="DJ246" i="3"/>
  <c r="DL246" i="3" s="1"/>
  <c r="CY246" i="3"/>
  <c r="DD246" i="3" s="1"/>
  <c r="CS246" i="3"/>
  <c r="BW246" i="3"/>
  <c r="CC246" i="3" s="1"/>
  <c r="BA246" i="3"/>
  <c r="BG246" i="3" s="1"/>
  <c r="BL246" i="3" s="1"/>
  <c r="BN246" i="3" s="1"/>
  <c r="AD246" i="3"/>
  <c r="J246" i="3"/>
  <c r="H246" i="3"/>
  <c r="G246" i="3"/>
  <c r="DJ245" i="3"/>
  <c r="DL245" i="3" s="1"/>
  <c r="DM245" i="3" s="1"/>
  <c r="CZ245" i="3"/>
  <c r="CY245" i="3"/>
  <c r="DD245" i="3" s="1"/>
  <c r="CS245" i="3"/>
  <c r="CC245" i="3"/>
  <c r="CH245" i="3" s="1"/>
  <c r="BW245" i="3"/>
  <c r="BA245" i="3"/>
  <c r="BG245" i="3" s="1"/>
  <c r="AD245" i="3"/>
  <c r="G245" i="3"/>
  <c r="J245" i="3" s="1"/>
  <c r="DJ244" i="3"/>
  <c r="DL244" i="3" s="1"/>
  <c r="DM244" i="3" s="1"/>
  <c r="CS244" i="3"/>
  <c r="CY244" i="3" s="1"/>
  <c r="DD244" i="3" s="1"/>
  <c r="CC244" i="3"/>
  <c r="CH244" i="3" s="1"/>
  <c r="CI244" i="3" s="1"/>
  <c r="BW244" i="3"/>
  <c r="BA244" i="3"/>
  <c r="BG244" i="3" s="1"/>
  <c r="AD244" i="3"/>
  <c r="M244" i="3"/>
  <c r="L244" i="3"/>
  <c r="J244" i="3"/>
  <c r="H244" i="3"/>
  <c r="G244" i="3"/>
  <c r="DJ243" i="3"/>
  <c r="DL243" i="3" s="1"/>
  <c r="DM243" i="3" s="1"/>
  <c r="CS243" i="3"/>
  <c r="CY243" i="3" s="1"/>
  <c r="CZ243" i="3" s="1"/>
  <c r="CC243" i="3"/>
  <c r="BW243" i="3"/>
  <c r="BG243" i="3"/>
  <c r="BL243" i="3" s="1"/>
  <c r="BA243" i="3"/>
  <c r="AD243" i="3"/>
  <c r="J243" i="3"/>
  <c r="G243" i="3"/>
  <c r="H243" i="3" s="1"/>
  <c r="DJ242" i="3"/>
  <c r="DL242" i="3" s="1"/>
  <c r="DM242" i="3" s="1"/>
  <c r="CS242" i="3"/>
  <c r="CY242" i="3" s="1"/>
  <c r="CD242" i="3"/>
  <c r="CC242" i="3"/>
  <c r="CH242" i="3" s="1"/>
  <c r="BW242" i="3"/>
  <c r="BA242" i="3"/>
  <c r="BG242" i="3" s="1"/>
  <c r="AD242" i="3"/>
  <c r="G242" i="3"/>
  <c r="J242" i="3" s="1"/>
  <c r="K242" i="3" s="1"/>
  <c r="DJ241" i="3"/>
  <c r="DL241" i="3" s="1"/>
  <c r="DM241" i="3" s="1"/>
  <c r="CS241" i="3"/>
  <c r="CY241" i="3" s="1"/>
  <c r="DD241" i="3" s="1"/>
  <c r="BW241" i="3"/>
  <c r="CC241" i="3" s="1"/>
  <c r="CD241" i="3" s="1"/>
  <c r="BA241" i="3"/>
  <c r="BG241" i="3" s="1"/>
  <c r="AD241" i="3"/>
  <c r="H241" i="3"/>
  <c r="G241" i="3"/>
  <c r="J241" i="3" s="1"/>
  <c r="DJ240" i="3"/>
  <c r="DL240" i="3" s="1"/>
  <c r="DM240" i="3" s="1"/>
  <c r="CS240" i="3"/>
  <c r="CY240" i="3" s="1"/>
  <c r="BW240" i="3"/>
  <c r="CC240" i="3" s="1"/>
  <c r="BG240" i="3"/>
  <c r="BL240" i="3" s="1"/>
  <c r="BA240" i="3"/>
  <c r="AD240" i="3"/>
  <c r="J240" i="3"/>
  <c r="P240" i="3" s="1"/>
  <c r="G240" i="3"/>
  <c r="H240" i="3" s="1"/>
  <c r="DL239" i="3"/>
  <c r="DM239" i="3" s="1"/>
  <c r="DJ239" i="3"/>
  <c r="CY239" i="3"/>
  <c r="CZ239" i="3" s="1"/>
  <c r="CS239" i="3"/>
  <c r="CC239" i="3"/>
  <c r="CH239" i="3" s="1"/>
  <c r="CI239" i="3" s="1"/>
  <c r="BW239" i="3"/>
  <c r="BA239" i="3"/>
  <c r="BG239" i="3" s="1"/>
  <c r="AD239" i="3"/>
  <c r="J239" i="3"/>
  <c r="P239" i="3" s="1"/>
  <c r="H239" i="3"/>
  <c r="G239" i="3"/>
  <c r="DM238" i="3"/>
  <c r="DL238" i="3"/>
  <c r="DJ238" i="3"/>
  <c r="CS238" i="3"/>
  <c r="CY238" i="3" s="1"/>
  <c r="BW238" i="3"/>
  <c r="CC238" i="3" s="1"/>
  <c r="BA238" i="3"/>
  <c r="BG238" i="3" s="1"/>
  <c r="AD238" i="3"/>
  <c r="G238" i="3"/>
  <c r="DJ237" i="3"/>
  <c r="DL237" i="3" s="1"/>
  <c r="DM237" i="3" s="1"/>
  <c r="CY237" i="3"/>
  <c r="CS237" i="3"/>
  <c r="BW237" i="3"/>
  <c r="CC237" i="3" s="1"/>
  <c r="BG237" i="3"/>
  <c r="BL237" i="3" s="1"/>
  <c r="BA237" i="3"/>
  <c r="AD237" i="3"/>
  <c r="H237" i="3"/>
  <c r="G237" i="3"/>
  <c r="J237" i="3" s="1"/>
  <c r="DJ236" i="3"/>
  <c r="DL236" i="3" s="1"/>
  <c r="DM236" i="3" s="1"/>
  <c r="CS236" i="3"/>
  <c r="CY236" i="3" s="1"/>
  <c r="BW236" i="3"/>
  <c r="CC236" i="3" s="1"/>
  <c r="BA236" i="3"/>
  <c r="BG236" i="3" s="1"/>
  <c r="BL236" i="3" s="1"/>
  <c r="AD236" i="3"/>
  <c r="H236" i="3"/>
  <c r="G236" i="3"/>
  <c r="J236" i="3" s="1"/>
  <c r="DJ235" i="3"/>
  <c r="DL235" i="3" s="1"/>
  <c r="DM235" i="3" s="1"/>
  <c r="CS235" i="3"/>
  <c r="CY235" i="3" s="1"/>
  <c r="CC235" i="3"/>
  <c r="CD235" i="3" s="1"/>
  <c r="BW235" i="3"/>
  <c r="BA235" i="3"/>
  <c r="BG235" i="3" s="1"/>
  <c r="BH235" i="3" s="1"/>
  <c r="AD235" i="3"/>
  <c r="G235" i="3"/>
  <c r="DJ234" i="3"/>
  <c r="DL234" i="3" s="1"/>
  <c r="DM234" i="3" s="1"/>
  <c r="CS234" i="3"/>
  <c r="CY234" i="3" s="1"/>
  <c r="BW234" i="3"/>
  <c r="CC234" i="3" s="1"/>
  <c r="BH234" i="3"/>
  <c r="BA234" i="3"/>
  <c r="BG234" i="3" s="1"/>
  <c r="BL234" i="3" s="1"/>
  <c r="BN234" i="3" s="1"/>
  <c r="AD234" i="3"/>
  <c r="G234" i="3"/>
  <c r="DJ233" i="3"/>
  <c r="DL233" i="3" s="1"/>
  <c r="DM233" i="3" s="1"/>
  <c r="CS233" i="3"/>
  <c r="CY233" i="3" s="1"/>
  <c r="BW233" i="3"/>
  <c r="CC233" i="3" s="1"/>
  <c r="CD233" i="3" s="1"/>
  <c r="BG233" i="3"/>
  <c r="BA233" i="3"/>
  <c r="AD233" i="3"/>
  <c r="G233" i="3"/>
  <c r="J233" i="3" s="1"/>
  <c r="DJ232" i="3"/>
  <c r="DL232" i="3" s="1"/>
  <c r="DM232" i="3" s="1"/>
  <c r="CS232" i="3"/>
  <c r="CY232" i="3" s="1"/>
  <c r="BW232" i="3"/>
  <c r="CC232" i="3" s="1"/>
  <c r="BA232" i="3"/>
  <c r="BG232" i="3" s="1"/>
  <c r="AD232" i="3"/>
  <c r="G232" i="3"/>
  <c r="H232" i="3" s="1"/>
  <c r="DJ231" i="3"/>
  <c r="DL231" i="3" s="1"/>
  <c r="DM231" i="3" s="1"/>
  <c r="CS231" i="3"/>
  <c r="CY231" i="3" s="1"/>
  <c r="CC231" i="3"/>
  <c r="BW231" i="3"/>
  <c r="BA231" i="3"/>
  <c r="BG231" i="3" s="1"/>
  <c r="AD231" i="3"/>
  <c r="G231" i="3"/>
  <c r="H231" i="3" s="1"/>
  <c r="DM230" i="3"/>
  <c r="DL230" i="3"/>
  <c r="DJ230" i="3"/>
  <c r="CS230" i="3"/>
  <c r="CY230" i="3" s="1"/>
  <c r="DD230" i="3" s="1"/>
  <c r="DF230" i="3" s="1"/>
  <c r="BW230" i="3"/>
  <c r="CC230" i="3" s="1"/>
  <c r="BA230" i="3"/>
  <c r="BG230" i="3" s="1"/>
  <c r="AD230" i="3"/>
  <c r="G230" i="3"/>
  <c r="H230" i="3" s="1"/>
  <c r="DJ229" i="3"/>
  <c r="DL229" i="3" s="1"/>
  <c r="DM229" i="3" s="1"/>
  <c r="CY229" i="3"/>
  <c r="CS229" i="3"/>
  <c r="BW229" i="3"/>
  <c r="CC229" i="3" s="1"/>
  <c r="CH229" i="3" s="1"/>
  <c r="BG229" i="3"/>
  <c r="BA229" i="3"/>
  <c r="AD229" i="3"/>
  <c r="P229" i="3"/>
  <c r="K229" i="3"/>
  <c r="H229" i="3"/>
  <c r="G229" i="3"/>
  <c r="J229" i="3" s="1"/>
  <c r="DJ228" i="3"/>
  <c r="DL228" i="3" s="1"/>
  <c r="DM228" i="3" s="1"/>
  <c r="CY228" i="3"/>
  <c r="DD228" i="3" s="1"/>
  <c r="DF228" i="3" s="1"/>
  <c r="CS228" i="3"/>
  <c r="CH228" i="3"/>
  <c r="CJ228" i="3" s="1"/>
  <c r="CD228" i="3"/>
  <c r="BW228" i="3"/>
  <c r="CC228" i="3" s="1"/>
  <c r="BA228" i="3"/>
  <c r="BG228" i="3" s="1"/>
  <c r="BL228" i="3" s="1"/>
  <c r="BM228" i="3" s="1"/>
  <c r="AD228" i="3"/>
  <c r="G228" i="3"/>
  <c r="J228" i="3" s="1"/>
  <c r="K228" i="3" s="1"/>
  <c r="DJ227" i="3"/>
  <c r="DL227" i="3" s="1"/>
  <c r="DM227" i="3" s="1"/>
  <c r="DD227" i="3"/>
  <c r="CS227" i="3"/>
  <c r="CY227" i="3" s="1"/>
  <c r="CZ227" i="3" s="1"/>
  <c r="BW227" i="3"/>
  <c r="CC227" i="3" s="1"/>
  <c r="CD227" i="3" s="1"/>
  <c r="BG227" i="3"/>
  <c r="BL227" i="3" s="1"/>
  <c r="BA227" i="3"/>
  <c r="AD227" i="3"/>
  <c r="J227" i="3"/>
  <c r="P227" i="3" s="1"/>
  <c r="G227" i="3"/>
  <c r="H227" i="3" s="1"/>
  <c r="DJ226" i="3"/>
  <c r="DL226" i="3" s="1"/>
  <c r="DM226" i="3" s="1"/>
  <c r="CZ226" i="3"/>
  <c r="CS226" i="3"/>
  <c r="CY226" i="3" s="1"/>
  <c r="DD226" i="3" s="1"/>
  <c r="BW226" i="3"/>
  <c r="CC226" i="3" s="1"/>
  <c r="BA226" i="3"/>
  <c r="BG226" i="3" s="1"/>
  <c r="AD226" i="3"/>
  <c r="H226" i="3"/>
  <c r="G226" i="3"/>
  <c r="J226" i="3" s="1"/>
  <c r="DJ225" i="3"/>
  <c r="DL225" i="3" s="1"/>
  <c r="DM225" i="3" s="1"/>
  <c r="CS225" i="3"/>
  <c r="CY225" i="3" s="1"/>
  <c r="BW225" i="3"/>
  <c r="CC225" i="3" s="1"/>
  <c r="BA225" i="3"/>
  <c r="BG225" i="3" s="1"/>
  <c r="AD225" i="3"/>
  <c r="G225" i="3"/>
  <c r="H225" i="3" s="1"/>
  <c r="DL224" i="3"/>
  <c r="DM224" i="3" s="1"/>
  <c r="DJ224" i="3"/>
  <c r="CS224" i="3"/>
  <c r="CY224" i="3" s="1"/>
  <c r="BW224" i="3"/>
  <c r="CC224" i="3" s="1"/>
  <c r="CD224" i="3" s="1"/>
  <c r="BG224" i="3"/>
  <c r="BA224" i="3"/>
  <c r="AD224" i="3"/>
  <c r="G224" i="3"/>
  <c r="J224" i="3" s="1"/>
  <c r="DJ223" i="3"/>
  <c r="DL223" i="3" s="1"/>
  <c r="DM223" i="3" s="1"/>
  <c r="CS223" i="3"/>
  <c r="CY223" i="3" s="1"/>
  <c r="BW223" i="3"/>
  <c r="CC223" i="3" s="1"/>
  <c r="BA223" i="3"/>
  <c r="BG223" i="3" s="1"/>
  <c r="BL223" i="3" s="1"/>
  <c r="AD223" i="3"/>
  <c r="G223" i="3"/>
  <c r="J223" i="3" s="1"/>
  <c r="DL222" i="3"/>
  <c r="DM222" i="3" s="1"/>
  <c r="DJ222" i="3"/>
  <c r="CS222" i="3"/>
  <c r="CY222" i="3" s="1"/>
  <c r="DD222" i="3" s="1"/>
  <c r="BW222" i="3"/>
  <c r="CC222" i="3" s="1"/>
  <c r="BG222" i="3"/>
  <c r="BA222" i="3"/>
  <c r="AD222" i="3"/>
  <c r="G222" i="3"/>
  <c r="DM221" i="3"/>
  <c r="DJ221" i="3"/>
  <c r="DL221" i="3" s="1"/>
  <c r="CS221" i="3"/>
  <c r="CY221" i="3" s="1"/>
  <c r="BW221" i="3"/>
  <c r="CC221" i="3" s="1"/>
  <c r="BA221" i="3"/>
  <c r="BG221" i="3" s="1"/>
  <c r="AD221" i="3"/>
  <c r="G221" i="3"/>
  <c r="DJ220" i="3"/>
  <c r="DL220" i="3" s="1"/>
  <c r="DM220" i="3" s="1"/>
  <c r="CS220" i="3"/>
  <c r="CY220" i="3" s="1"/>
  <c r="BW220" i="3"/>
  <c r="CC220" i="3" s="1"/>
  <c r="CH220" i="3" s="1"/>
  <c r="BA220" i="3"/>
  <c r="BG220" i="3" s="1"/>
  <c r="AD220" i="3"/>
  <c r="G220" i="3"/>
  <c r="H220" i="3" s="1"/>
  <c r="DJ219" i="3"/>
  <c r="DL219" i="3" s="1"/>
  <c r="DM219" i="3" s="1"/>
  <c r="CS219" i="3"/>
  <c r="CY219" i="3" s="1"/>
  <c r="DD219" i="3" s="1"/>
  <c r="BW219" i="3"/>
  <c r="CC219" i="3" s="1"/>
  <c r="BA219" i="3"/>
  <c r="BG219" i="3" s="1"/>
  <c r="AD219" i="3"/>
  <c r="G219" i="3"/>
  <c r="DJ218" i="3"/>
  <c r="DL218" i="3" s="1"/>
  <c r="DM218" i="3" s="1"/>
  <c r="DD218" i="3"/>
  <c r="CY218" i="3"/>
  <c r="CZ218" i="3" s="1"/>
  <c r="CS218" i="3"/>
  <c r="CH218" i="3"/>
  <c r="CC218" i="3"/>
  <c r="CD218" i="3" s="1"/>
  <c r="BW218" i="3"/>
  <c r="BA218" i="3"/>
  <c r="BG218" i="3" s="1"/>
  <c r="AD218" i="3"/>
  <c r="G218" i="3"/>
  <c r="DJ217" i="3"/>
  <c r="DL217" i="3" s="1"/>
  <c r="DM217" i="3" s="1"/>
  <c r="CS217" i="3"/>
  <c r="CY217" i="3" s="1"/>
  <c r="BW217" i="3"/>
  <c r="CC217" i="3" s="1"/>
  <c r="CH217" i="3" s="1"/>
  <c r="CJ217" i="3" s="1"/>
  <c r="BA217" i="3"/>
  <c r="BG217" i="3" s="1"/>
  <c r="BL217" i="3" s="1"/>
  <c r="AD217" i="3"/>
  <c r="G217" i="3"/>
  <c r="J217" i="3" s="1"/>
  <c r="DJ216" i="3"/>
  <c r="DL216" i="3" s="1"/>
  <c r="DM216" i="3" s="1"/>
  <c r="CS216" i="3"/>
  <c r="CY216" i="3" s="1"/>
  <c r="CC216" i="3"/>
  <c r="CD216" i="3" s="1"/>
  <c r="BW216" i="3"/>
  <c r="BG216" i="3"/>
  <c r="BH216" i="3" s="1"/>
  <c r="BA216" i="3"/>
  <c r="AD216" i="3"/>
  <c r="G216" i="3"/>
  <c r="J216" i="3" s="1"/>
  <c r="DJ215" i="3"/>
  <c r="DL215" i="3" s="1"/>
  <c r="DM215" i="3" s="1"/>
  <c r="CS215" i="3"/>
  <c r="CY215" i="3" s="1"/>
  <c r="BW215" i="3"/>
  <c r="CC215" i="3" s="1"/>
  <c r="BM215" i="3"/>
  <c r="BA215" i="3"/>
  <c r="BG215" i="3" s="1"/>
  <c r="BL215" i="3" s="1"/>
  <c r="BN215" i="3" s="1"/>
  <c r="AD215" i="3"/>
  <c r="G215" i="3"/>
  <c r="DJ214" i="3"/>
  <c r="DL214" i="3" s="1"/>
  <c r="DM214" i="3" s="1"/>
  <c r="CS214" i="3"/>
  <c r="CY214" i="3" s="1"/>
  <c r="BW214" i="3"/>
  <c r="CC214" i="3" s="1"/>
  <c r="BG214" i="3"/>
  <c r="BA214" i="3"/>
  <c r="AD214" i="3"/>
  <c r="G214" i="3"/>
  <c r="DJ213" i="3"/>
  <c r="DL213" i="3" s="1"/>
  <c r="DM213" i="3" s="1"/>
  <c r="CS213" i="3"/>
  <c r="CY213" i="3" s="1"/>
  <c r="BW213" i="3"/>
  <c r="CC213" i="3" s="1"/>
  <c r="BA213" i="3"/>
  <c r="BG213" i="3" s="1"/>
  <c r="AD213" i="3"/>
  <c r="G213" i="3"/>
  <c r="DL212" i="3"/>
  <c r="DM212" i="3" s="1"/>
  <c r="DJ212" i="3"/>
  <c r="CS212" i="3"/>
  <c r="CY212" i="3" s="1"/>
  <c r="CZ212" i="3" s="1"/>
  <c r="BW212" i="3"/>
  <c r="CC212" i="3" s="1"/>
  <c r="BA212" i="3"/>
  <c r="BG212" i="3" s="1"/>
  <c r="AD212" i="3"/>
  <c r="G212" i="3"/>
  <c r="J212" i="3" s="1"/>
  <c r="P212" i="3" s="1"/>
  <c r="DJ211" i="3"/>
  <c r="DL211" i="3" s="1"/>
  <c r="DM211" i="3" s="1"/>
  <c r="CS211" i="3"/>
  <c r="CY211" i="3" s="1"/>
  <c r="DD211" i="3" s="1"/>
  <c r="DF211" i="3" s="1"/>
  <c r="BW211" i="3"/>
  <c r="CC211" i="3" s="1"/>
  <c r="BA211" i="3"/>
  <c r="BG211" i="3" s="1"/>
  <c r="AD211" i="3"/>
  <c r="G211" i="3"/>
  <c r="DJ210" i="3"/>
  <c r="DL210" i="3" s="1"/>
  <c r="DM210" i="3" s="1"/>
  <c r="DD210" i="3"/>
  <c r="DE210" i="3" s="1"/>
  <c r="CS210" i="3"/>
  <c r="CY210" i="3" s="1"/>
  <c r="CZ210" i="3" s="1"/>
  <c r="CC210" i="3"/>
  <c r="CD210" i="3" s="1"/>
  <c r="BW210" i="3"/>
  <c r="BA210" i="3"/>
  <c r="BG210" i="3" s="1"/>
  <c r="AD210" i="3"/>
  <c r="H210" i="3"/>
  <c r="G210" i="3"/>
  <c r="J210" i="3" s="1"/>
  <c r="P210" i="3" s="1"/>
  <c r="DJ209" i="3"/>
  <c r="DL209" i="3" s="1"/>
  <c r="DM209" i="3" s="1"/>
  <c r="CS209" i="3"/>
  <c r="CY209" i="3" s="1"/>
  <c r="BW209" i="3"/>
  <c r="CC209" i="3" s="1"/>
  <c r="CH209" i="3" s="1"/>
  <c r="BA209" i="3"/>
  <c r="BG209" i="3" s="1"/>
  <c r="BL209" i="3" s="1"/>
  <c r="AD209" i="3"/>
  <c r="P209" i="3"/>
  <c r="G209" i="3"/>
  <c r="J209" i="3" s="1"/>
  <c r="K209" i="3" s="1"/>
  <c r="DL208" i="3"/>
  <c r="DM208" i="3" s="1"/>
  <c r="DJ208" i="3"/>
  <c r="CS208" i="3"/>
  <c r="CY208" i="3" s="1"/>
  <c r="BW208" i="3"/>
  <c r="CC208" i="3" s="1"/>
  <c r="BA208" i="3"/>
  <c r="BG208" i="3" s="1"/>
  <c r="BH208" i="3" s="1"/>
  <c r="AD208" i="3"/>
  <c r="G208" i="3"/>
  <c r="J208" i="3" s="1"/>
  <c r="DJ207" i="3"/>
  <c r="DL207" i="3" s="1"/>
  <c r="DM207" i="3" s="1"/>
  <c r="CS207" i="3"/>
  <c r="CY207" i="3" s="1"/>
  <c r="BW207" i="3"/>
  <c r="CC207" i="3" s="1"/>
  <c r="BA207" i="3"/>
  <c r="BG207" i="3" s="1"/>
  <c r="BL207" i="3" s="1"/>
  <c r="AD207" i="3"/>
  <c r="G207" i="3"/>
  <c r="J207" i="3" s="1"/>
  <c r="DL206" i="3"/>
  <c r="DM206" i="3" s="1"/>
  <c r="DJ206" i="3"/>
  <c r="CS206" i="3"/>
  <c r="CY206" i="3" s="1"/>
  <c r="BW206" i="3"/>
  <c r="CC206" i="3" s="1"/>
  <c r="CD206" i="3" s="1"/>
  <c r="BA206" i="3"/>
  <c r="BG206" i="3" s="1"/>
  <c r="BH206" i="3" s="1"/>
  <c r="AD206" i="3"/>
  <c r="G206" i="3"/>
  <c r="J206" i="3" s="1"/>
  <c r="DJ205" i="3"/>
  <c r="DL205" i="3" s="1"/>
  <c r="DM205" i="3" s="1"/>
  <c r="CS205" i="3"/>
  <c r="CY205" i="3" s="1"/>
  <c r="BW205" i="3"/>
  <c r="CC205" i="3" s="1"/>
  <c r="CD205" i="3" s="1"/>
  <c r="BG205" i="3"/>
  <c r="BA205" i="3"/>
  <c r="AD205" i="3"/>
  <c r="G205" i="3"/>
  <c r="J205" i="3" s="1"/>
  <c r="DJ204" i="3"/>
  <c r="DL204" i="3" s="1"/>
  <c r="DM204" i="3" s="1"/>
  <c r="CS204" i="3"/>
  <c r="CY204" i="3" s="1"/>
  <c r="BW204" i="3"/>
  <c r="CC204" i="3" s="1"/>
  <c r="BH204" i="3"/>
  <c r="BG204" i="3"/>
  <c r="BL204" i="3" s="1"/>
  <c r="BA204" i="3"/>
  <c r="AD204" i="3"/>
  <c r="G204" i="3"/>
  <c r="J204" i="3" s="1"/>
  <c r="DJ203" i="3"/>
  <c r="DL203" i="3" s="1"/>
  <c r="DM203" i="3" s="1"/>
  <c r="CS203" i="3"/>
  <c r="CY203" i="3" s="1"/>
  <c r="DD203" i="3" s="1"/>
  <c r="BW203" i="3"/>
  <c r="CC203" i="3" s="1"/>
  <c r="BA203" i="3"/>
  <c r="BG203" i="3" s="1"/>
  <c r="AD203" i="3"/>
  <c r="J203" i="3"/>
  <c r="P203" i="3" s="1"/>
  <c r="H203" i="3"/>
  <c r="G203" i="3"/>
  <c r="DM202" i="3"/>
  <c r="DL202" i="3"/>
  <c r="DJ202" i="3"/>
  <c r="CS202" i="3"/>
  <c r="CY202" i="3" s="1"/>
  <c r="BW202" i="3"/>
  <c r="CC202" i="3" s="1"/>
  <c r="BA202" i="3"/>
  <c r="BG202" i="3" s="1"/>
  <c r="AD202" i="3"/>
  <c r="G202" i="3"/>
  <c r="DJ201" i="3"/>
  <c r="DL201" i="3" s="1"/>
  <c r="DM201" i="3" s="1"/>
  <c r="CY201" i="3"/>
  <c r="CS201" i="3"/>
  <c r="BW201" i="3"/>
  <c r="CC201" i="3" s="1"/>
  <c r="CH201" i="3" s="1"/>
  <c r="BA201" i="3"/>
  <c r="BG201" i="3" s="1"/>
  <c r="AD201" i="3"/>
  <c r="G201" i="3"/>
  <c r="DJ200" i="3"/>
  <c r="DL200" i="3" s="1"/>
  <c r="DM200" i="3" s="1"/>
  <c r="CY200" i="3"/>
  <c r="CS200" i="3"/>
  <c r="BW200" i="3"/>
  <c r="CC200" i="3" s="1"/>
  <c r="BA200" i="3"/>
  <c r="BG200" i="3" s="1"/>
  <c r="AD200" i="3"/>
  <c r="G200" i="3"/>
  <c r="DJ199" i="3"/>
  <c r="DL199" i="3" s="1"/>
  <c r="DM199" i="3" s="1"/>
  <c r="CS199" i="3"/>
  <c r="CY199" i="3" s="1"/>
  <c r="CZ199" i="3" s="1"/>
  <c r="BW199" i="3"/>
  <c r="CC199" i="3" s="1"/>
  <c r="CD199" i="3" s="1"/>
  <c r="BG199" i="3"/>
  <c r="BA199" i="3"/>
  <c r="AD199" i="3"/>
  <c r="K199" i="3"/>
  <c r="J199" i="3"/>
  <c r="P199" i="3" s="1"/>
  <c r="G199" i="3"/>
  <c r="H199" i="3" s="1"/>
  <c r="DJ198" i="3"/>
  <c r="DL198" i="3" s="1"/>
  <c r="DM198" i="3" s="1"/>
  <c r="CS198" i="3"/>
  <c r="CY198" i="3" s="1"/>
  <c r="BW198" i="3"/>
  <c r="CC198" i="3" s="1"/>
  <c r="CH198" i="3" s="1"/>
  <c r="CJ198" i="3" s="1"/>
  <c r="BA198" i="3"/>
  <c r="BG198" i="3" s="1"/>
  <c r="AD198" i="3"/>
  <c r="G198" i="3"/>
  <c r="J198" i="3" s="1"/>
  <c r="K198" i="3" s="1"/>
  <c r="DJ197" i="3"/>
  <c r="DL197" i="3" s="1"/>
  <c r="DM197" i="3" s="1"/>
  <c r="CS197" i="3"/>
  <c r="CY197" i="3" s="1"/>
  <c r="BW197" i="3"/>
  <c r="CC197" i="3" s="1"/>
  <c r="BA197" i="3"/>
  <c r="BG197" i="3" s="1"/>
  <c r="BH197" i="3" s="1"/>
  <c r="AD197" i="3"/>
  <c r="G197" i="3"/>
  <c r="J197" i="3" s="1"/>
  <c r="DJ196" i="3"/>
  <c r="DL196" i="3" s="1"/>
  <c r="DM196" i="3" s="1"/>
  <c r="CS196" i="3"/>
  <c r="CY196" i="3" s="1"/>
  <c r="BW196" i="3"/>
  <c r="CC196" i="3" s="1"/>
  <c r="BG196" i="3"/>
  <c r="BL196" i="3" s="1"/>
  <c r="BN196" i="3" s="1"/>
  <c r="BA196" i="3"/>
  <c r="AD196" i="3"/>
  <c r="G196" i="3"/>
  <c r="DJ195" i="3"/>
  <c r="DL195" i="3" s="1"/>
  <c r="DM195" i="3" s="1"/>
  <c r="CS195" i="3"/>
  <c r="CY195" i="3" s="1"/>
  <c r="BW195" i="3"/>
  <c r="CC195" i="3" s="1"/>
  <c r="BA195" i="3"/>
  <c r="BG195" i="3" s="1"/>
  <c r="AD195" i="3"/>
  <c r="G195" i="3"/>
  <c r="J195" i="3" s="1"/>
  <c r="P195" i="3" s="1"/>
  <c r="DL194" i="3"/>
  <c r="DM194" i="3" s="1"/>
  <c r="DJ194" i="3"/>
  <c r="CS194" i="3"/>
  <c r="CY194" i="3" s="1"/>
  <c r="DD194" i="3" s="1"/>
  <c r="BW194" i="3"/>
  <c r="CC194" i="3" s="1"/>
  <c r="BA194" i="3"/>
  <c r="BG194" i="3" s="1"/>
  <c r="AD194" i="3"/>
  <c r="G194" i="3"/>
  <c r="H194" i="3" s="1"/>
  <c r="DJ193" i="3"/>
  <c r="DL193" i="3" s="1"/>
  <c r="DM193" i="3" s="1"/>
  <c r="CY193" i="3"/>
  <c r="CZ193" i="3" s="1"/>
  <c r="CS193" i="3"/>
  <c r="BW193" i="3"/>
  <c r="CC193" i="3" s="1"/>
  <c r="BA193" i="3"/>
  <c r="BG193" i="3" s="1"/>
  <c r="AD193" i="3"/>
  <c r="G193" i="3"/>
  <c r="J193" i="3" s="1"/>
  <c r="DJ192" i="3"/>
  <c r="DL192" i="3" s="1"/>
  <c r="DM192" i="3" s="1"/>
  <c r="CY192" i="3"/>
  <c r="DD192" i="3" s="1"/>
  <c r="DF192" i="3" s="1"/>
  <c r="CS192" i="3"/>
  <c r="BW192" i="3"/>
  <c r="CC192" i="3" s="1"/>
  <c r="CH192" i="3" s="1"/>
  <c r="BA192" i="3"/>
  <c r="BG192" i="3" s="1"/>
  <c r="AD192" i="3"/>
  <c r="G192" i="3"/>
  <c r="J192" i="3" s="1"/>
  <c r="K192" i="3" s="1"/>
  <c r="DJ191" i="3"/>
  <c r="DL191" i="3" s="1"/>
  <c r="DM191" i="3" s="1"/>
  <c r="CS191" i="3"/>
  <c r="CY191" i="3" s="1"/>
  <c r="CZ191" i="3" s="1"/>
  <c r="BW191" i="3"/>
  <c r="CC191" i="3" s="1"/>
  <c r="CD191" i="3" s="1"/>
  <c r="BG191" i="3"/>
  <c r="BA191" i="3"/>
  <c r="AD191" i="3"/>
  <c r="G191" i="3"/>
  <c r="DJ190" i="3"/>
  <c r="DL190" i="3" s="1"/>
  <c r="DM190" i="3" s="1"/>
  <c r="CS190" i="3"/>
  <c r="CY190" i="3" s="1"/>
  <c r="BW190" i="3"/>
  <c r="CC190" i="3" s="1"/>
  <c r="BA190" i="3"/>
  <c r="BG190" i="3" s="1"/>
  <c r="BL190" i="3" s="1"/>
  <c r="AD190" i="3"/>
  <c r="P190" i="3"/>
  <c r="G190" i="3"/>
  <c r="J190" i="3" s="1"/>
  <c r="K190" i="3" s="1"/>
  <c r="DJ189" i="3"/>
  <c r="DL189" i="3" s="1"/>
  <c r="DM189" i="3" s="1"/>
  <c r="CS189" i="3"/>
  <c r="CY189" i="3" s="1"/>
  <c r="BW189" i="3"/>
  <c r="CC189" i="3" s="1"/>
  <c r="BA189" i="3"/>
  <c r="BG189" i="3" s="1"/>
  <c r="BH189" i="3" s="1"/>
  <c r="AD189" i="3"/>
  <c r="G189" i="3"/>
  <c r="DJ188" i="3"/>
  <c r="DL188" i="3" s="1"/>
  <c r="DM188" i="3" s="1"/>
  <c r="CS188" i="3"/>
  <c r="CY188" i="3" s="1"/>
  <c r="CH188" i="3"/>
  <c r="CJ188" i="3" s="1"/>
  <c r="BW188" i="3"/>
  <c r="CC188" i="3" s="1"/>
  <c r="CD188" i="3" s="1"/>
  <c r="BA188" i="3"/>
  <c r="BG188" i="3" s="1"/>
  <c r="AD188" i="3"/>
  <c r="G188" i="3"/>
  <c r="J188" i="3" s="1"/>
  <c r="DJ187" i="3"/>
  <c r="DL187" i="3" s="1"/>
  <c r="DM187" i="3" s="1"/>
  <c r="CS187" i="3"/>
  <c r="CY187" i="3" s="1"/>
  <c r="DD187" i="3" s="1"/>
  <c r="BW187" i="3"/>
  <c r="CC187" i="3" s="1"/>
  <c r="BA187" i="3"/>
  <c r="BG187" i="3" s="1"/>
  <c r="BL187" i="3" s="1"/>
  <c r="AD187" i="3"/>
  <c r="G187" i="3"/>
  <c r="DL186" i="3"/>
  <c r="DM186" i="3" s="1"/>
  <c r="DJ186" i="3"/>
  <c r="CS186" i="3"/>
  <c r="CY186" i="3" s="1"/>
  <c r="BW186" i="3"/>
  <c r="CC186" i="3" s="1"/>
  <c r="BA186" i="3"/>
  <c r="BG186" i="3" s="1"/>
  <c r="AD186" i="3"/>
  <c r="G186" i="3"/>
  <c r="H186" i="3" s="1"/>
  <c r="DJ185" i="3"/>
  <c r="DL185" i="3" s="1"/>
  <c r="DM185" i="3" s="1"/>
  <c r="CS185" i="3"/>
  <c r="CY185" i="3" s="1"/>
  <c r="BW185" i="3"/>
  <c r="CC185" i="3" s="1"/>
  <c r="CD185" i="3" s="1"/>
  <c r="BA185" i="3"/>
  <c r="BG185" i="3" s="1"/>
  <c r="AD185" i="3"/>
  <c r="G185" i="3"/>
  <c r="J185" i="3" s="1"/>
  <c r="DJ184" i="3"/>
  <c r="DL184" i="3" s="1"/>
  <c r="DM184" i="3" s="1"/>
  <c r="CS184" i="3"/>
  <c r="CY184" i="3" s="1"/>
  <c r="BW184" i="3"/>
  <c r="CC184" i="3" s="1"/>
  <c r="BA184" i="3"/>
  <c r="BG184" i="3" s="1"/>
  <c r="BL184" i="3" s="1"/>
  <c r="AD184" i="3"/>
  <c r="G184" i="3"/>
  <c r="J184" i="3" s="1"/>
  <c r="DJ183" i="3"/>
  <c r="DL183" i="3" s="1"/>
  <c r="DM183" i="3" s="1"/>
  <c r="CY183" i="3"/>
  <c r="DD183" i="3" s="1"/>
  <c r="CS183" i="3"/>
  <c r="BW183" i="3"/>
  <c r="CC183" i="3" s="1"/>
  <c r="BL183" i="3"/>
  <c r="BG183" i="3"/>
  <c r="BH183" i="3" s="1"/>
  <c r="BA183" i="3"/>
  <c r="AD183" i="3"/>
  <c r="G183" i="3"/>
  <c r="DJ182" i="3"/>
  <c r="DL182" i="3" s="1"/>
  <c r="DM182" i="3" s="1"/>
  <c r="CS182" i="3"/>
  <c r="CY182" i="3" s="1"/>
  <c r="BW182" i="3"/>
  <c r="CC182" i="3" s="1"/>
  <c r="BA182" i="3"/>
  <c r="BG182" i="3" s="1"/>
  <c r="AD182" i="3"/>
  <c r="G182" i="3"/>
  <c r="DL181" i="3"/>
  <c r="DM181" i="3" s="1"/>
  <c r="DJ181" i="3"/>
  <c r="CS181" i="3"/>
  <c r="CY181" i="3" s="1"/>
  <c r="CC181" i="3"/>
  <c r="CH181" i="3" s="1"/>
  <c r="BW181" i="3"/>
  <c r="BA181" i="3"/>
  <c r="BG181" i="3" s="1"/>
  <c r="AD181" i="3"/>
  <c r="G181" i="3"/>
  <c r="J181" i="3" s="1"/>
  <c r="P181" i="3" s="1"/>
  <c r="DJ180" i="3"/>
  <c r="DL180" i="3" s="1"/>
  <c r="DM180" i="3" s="1"/>
  <c r="CS180" i="3"/>
  <c r="CY180" i="3" s="1"/>
  <c r="BW180" i="3"/>
  <c r="CC180" i="3" s="1"/>
  <c r="BA180" i="3"/>
  <c r="BG180" i="3" s="1"/>
  <c r="AD180" i="3"/>
  <c r="G180" i="3"/>
  <c r="H180" i="3" s="1"/>
  <c r="DJ179" i="3"/>
  <c r="DL179" i="3" s="1"/>
  <c r="DM179" i="3" s="1"/>
  <c r="CY179" i="3"/>
  <c r="CS179" i="3"/>
  <c r="BW179" i="3"/>
  <c r="CC179" i="3" s="1"/>
  <c r="BG179" i="3"/>
  <c r="BL179" i="3" s="1"/>
  <c r="BA179" i="3"/>
  <c r="AD179" i="3"/>
  <c r="G179" i="3"/>
  <c r="J179" i="3" s="1"/>
  <c r="DJ178" i="3"/>
  <c r="DL178" i="3" s="1"/>
  <c r="DM178" i="3" s="1"/>
  <c r="CS178" i="3"/>
  <c r="CY178" i="3" s="1"/>
  <c r="BW178" i="3"/>
  <c r="CC178" i="3" s="1"/>
  <c r="BA178" i="3"/>
  <c r="BG178" i="3" s="1"/>
  <c r="AD178" i="3"/>
  <c r="G178" i="3"/>
  <c r="H178" i="3" s="1"/>
  <c r="DJ177" i="3"/>
  <c r="DL177" i="3" s="1"/>
  <c r="DM177" i="3" s="1"/>
  <c r="CS177" i="3"/>
  <c r="CY177" i="3" s="1"/>
  <c r="BW177" i="3"/>
  <c r="CC177" i="3" s="1"/>
  <c r="CD177" i="3" s="1"/>
  <c r="BA177" i="3"/>
  <c r="BG177" i="3" s="1"/>
  <c r="AD177" i="3"/>
  <c r="G177" i="3"/>
  <c r="J177" i="3" s="1"/>
  <c r="DJ176" i="3"/>
  <c r="DL176" i="3" s="1"/>
  <c r="DM176" i="3" s="1"/>
  <c r="CS176" i="3"/>
  <c r="CY176" i="3" s="1"/>
  <c r="BW176" i="3"/>
  <c r="CC176" i="3" s="1"/>
  <c r="BA176" i="3"/>
  <c r="BG176" i="3" s="1"/>
  <c r="BL176" i="3" s="1"/>
  <c r="AD176" i="3"/>
  <c r="G176" i="3"/>
  <c r="J176" i="3" s="1"/>
  <c r="DJ175" i="3"/>
  <c r="DL175" i="3" s="1"/>
  <c r="DM175" i="3" s="1"/>
  <c r="CY175" i="3"/>
  <c r="DD175" i="3" s="1"/>
  <c r="CS175" i="3"/>
  <c r="BW175" i="3"/>
  <c r="CC175" i="3" s="1"/>
  <c r="BA175" i="3"/>
  <c r="BG175" i="3" s="1"/>
  <c r="AD175" i="3"/>
  <c r="J175" i="3"/>
  <c r="P175" i="3" s="1"/>
  <c r="H175" i="3"/>
  <c r="G175" i="3"/>
  <c r="DJ174" i="3"/>
  <c r="DL174" i="3" s="1"/>
  <c r="DM174" i="3" s="1"/>
  <c r="CS174" i="3"/>
  <c r="CY174" i="3" s="1"/>
  <c r="BW174" i="3"/>
  <c r="CC174" i="3" s="1"/>
  <c r="BA174" i="3"/>
  <c r="BG174" i="3" s="1"/>
  <c r="AD174" i="3"/>
  <c r="G174" i="3"/>
  <c r="DL173" i="3"/>
  <c r="DM173" i="3" s="1"/>
  <c r="DJ173" i="3"/>
  <c r="CS173" i="3"/>
  <c r="CY173" i="3" s="1"/>
  <c r="BW173" i="3"/>
  <c r="CC173" i="3" s="1"/>
  <c r="CH173" i="3" s="1"/>
  <c r="BA173" i="3"/>
  <c r="BG173" i="3" s="1"/>
  <c r="AD173" i="3"/>
  <c r="G173" i="3"/>
  <c r="J173" i="3" s="1"/>
  <c r="K173" i="3" s="1"/>
  <c r="DJ172" i="3"/>
  <c r="DL172" i="3" s="1"/>
  <c r="DM172" i="3" s="1"/>
  <c r="CS172" i="3"/>
  <c r="CY172" i="3" s="1"/>
  <c r="DD172" i="3" s="1"/>
  <c r="BW172" i="3"/>
  <c r="CC172" i="3" s="1"/>
  <c r="BA172" i="3"/>
  <c r="BG172" i="3" s="1"/>
  <c r="AD172" i="3"/>
  <c r="G172" i="3"/>
  <c r="H172" i="3" s="1"/>
  <c r="DJ171" i="3"/>
  <c r="DL171" i="3" s="1"/>
  <c r="DM171" i="3" s="1"/>
  <c r="CS171" i="3"/>
  <c r="CY171" i="3" s="1"/>
  <c r="BW171" i="3"/>
  <c r="CC171" i="3" s="1"/>
  <c r="BA171" i="3"/>
  <c r="BG171" i="3" s="1"/>
  <c r="BL171" i="3" s="1"/>
  <c r="AD171" i="3"/>
  <c r="H171" i="3"/>
  <c r="G171" i="3"/>
  <c r="J171" i="3" s="1"/>
  <c r="P171" i="3" s="1"/>
  <c r="DJ170" i="3"/>
  <c r="DL170" i="3" s="1"/>
  <c r="DM170" i="3" s="1"/>
  <c r="CS170" i="3"/>
  <c r="CY170" i="3" s="1"/>
  <c r="CD170" i="3"/>
  <c r="BW170" i="3"/>
  <c r="CC170" i="3" s="1"/>
  <c r="CH170" i="3" s="1"/>
  <c r="BA170" i="3"/>
  <c r="BG170" i="3" s="1"/>
  <c r="AD170" i="3"/>
  <c r="G170" i="3"/>
  <c r="H170" i="3" s="1"/>
  <c r="DJ169" i="3"/>
  <c r="DL169" i="3" s="1"/>
  <c r="DM169" i="3" s="1"/>
  <c r="CS169" i="3"/>
  <c r="CY169" i="3" s="1"/>
  <c r="BW169" i="3"/>
  <c r="CC169" i="3" s="1"/>
  <c r="BA169" i="3"/>
  <c r="BG169" i="3" s="1"/>
  <c r="AD169" i="3"/>
  <c r="G169" i="3"/>
  <c r="J169" i="3" s="1"/>
  <c r="DJ168" i="3"/>
  <c r="DL168" i="3" s="1"/>
  <c r="DM168" i="3" s="1"/>
  <c r="CS168" i="3"/>
  <c r="CY168" i="3" s="1"/>
  <c r="BW168" i="3"/>
  <c r="CC168" i="3" s="1"/>
  <c r="BA168" i="3"/>
  <c r="BG168" i="3" s="1"/>
  <c r="BL168" i="3" s="1"/>
  <c r="AD168" i="3"/>
  <c r="G168" i="3"/>
  <c r="J168" i="3" s="1"/>
  <c r="DJ167" i="3"/>
  <c r="DL167" i="3" s="1"/>
  <c r="DM167" i="3" s="1"/>
  <c r="CS167" i="3"/>
  <c r="CY167" i="3" s="1"/>
  <c r="DD167" i="3" s="1"/>
  <c r="BW167" i="3"/>
  <c r="CC167" i="3" s="1"/>
  <c r="BG167" i="3"/>
  <c r="BH167" i="3" s="1"/>
  <c r="BA167" i="3"/>
  <c r="AD167" i="3"/>
  <c r="J167" i="3"/>
  <c r="P167" i="3" s="1"/>
  <c r="G167" i="3"/>
  <c r="H167" i="3" s="1"/>
  <c r="DJ166" i="3"/>
  <c r="DL166" i="3" s="1"/>
  <c r="DM166" i="3" s="1"/>
  <c r="CS166" i="3"/>
  <c r="CY166" i="3" s="1"/>
  <c r="BW166" i="3"/>
  <c r="CC166" i="3" s="1"/>
  <c r="BA166" i="3"/>
  <c r="BG166" i="3" s="1"/>
  <c r="AD166" i="3"/>
  <c r="G166" i="3"/>
  <c r="DJ165" i="3"/>
  <c r="DL165" i="3" s="1"/>
  <c r="DM165" i="3" s="1"/>
  <c r="CS165" i="3"/>
  <c r="CY165" i="3" s="1"/>
  <c r="BW165" i="3"/>
  <c r="CC165" i="3" s="1"/>
  <c r="CH165" i="3" s="1"/>
  <c r="BA165" i="3"/>
  <c r="BG165" i="3" s="1"/>
  <c r="AD165" i="3"/>
  <c r="G165" i="3"/>
  <c r="H165" i="3" s="1"/>
  <c r="DJ164" i="3"/>
  <c r="DL164" i="3" s="1"/>
  <c r="DM164" i="3" s="1"/>
  <c r="CS164" i="3"/>
  <c r="CY164" i="3" s="1"/>
  <c r="DD164" i="3" s="1"/>
  <c r="BW164" i="3"/>
  <c r="CC164" i="3" s="1"/>
  <c r="BA164" i="3"/>
  <c r="BG164" i="3" s="1"/>
  <c r="AD164" i="3"/>
  <c r="G164" i="3"/>
  <c r="H164" i="3" s="1"/>
  <c r="DJ163" i="3"/>
  <c r="DL163" i="3" s="1"/>
  <c r="DM163" i="3" s="1"/>
  <c r="CS163" i="3"/>
  <c r="CY163" i="3" s="1"/>
  <c r="CC163" i="3"/>
  <c r="BW163" i="3"/>
  <c r="BA163" i="3"/>
  <c r="BG163" i="3" s="1"/>
  <c r="BL163" i="3" s="1"/>
  <c r="AD163" i="3"/>
  <c r="G163" i="3"/>
  <c r="DJ162" i="3"/>
  <c r="DL162" i="3" s="1"/>
  <c r="DM162" i="3" s="1"/>
  <c r="CS162" i="3"/>
  <c r="CY162" i="3" s="1"/>
  <c r="BW162" i="3"/>
  <c r="CC162" i="3" s="1"/>
  <c r="CH162" i="3" s="1"/>
  <c r="BA162" i="3"/>
  <c r="BG162" i="3" s="1"/>
  <c r="AD162" i="3"/>
  <c r="J162" i="3"/>
  <c r="G162" i="3"/>
  <c r="H162" i="3" s="1"/>
  <c r="DJ161" i="3"/>
  <c r="DL161" i="3" s="1"/>
  <c r="DM161" i="3" s="1"/>
  <c r="CS161" i="3"/>
  <c r="CY161" i="3" s="1"/>
  <c r="BW161" i="3"/>
  <c r="CC161" i="3" s="1"/>
  <c r="BA161" i="3"/>
  <c r="BG161" i="3" s="1"/>
  <c r="AD161" i="3"/>
  <c r="G161" i="3"/>
  <c r="J161" i="3" s="1"/>
  <c r="DJ160" i="3"/>
  <c r="DL160" i="3" s="1"/>
  <c r="DM160" i="3" s="1"/>
  <c r="CS160" i="3"/>
  <c r="CY160" i="3" s="1"/>
  <c r="BW160" i="3"/>
  <c r="CC160" i="3" s="1"/>
  <c r="BA160" i="3"/>
  <c r="BG160" i="3" s="1"/>
  <c r="AD160" i="3"/>
  <c r="G160" i="3"/>
  <c r="DL159" i="3"/>
  <c r="DM159" i="3" s="1"/>
  <c r="DJ159" i="3"/>
  <c r="CS159" i="3"/>
  <c r="CY159" i="3" s="1"/>
  <c r="BW159" i="3"/>
  <c r="CC159" i="3" s="1"/>
  <c r="BA159" i="3"/>
  <c r="BG159" i="3" s="1"/>
  <c r="AD159" i="3"/>
  <c r="G159" i="3"/>
  <c r="J159" i="3" s="1"/>
  <c r="DJ158" i="3"/>
  <c r="DL158" i="3" s="1"/>
  <c r="DM158" i="3" s="1"/>
  <c r="CZ158" i="3"/>
  <c r="CS158" i="3"/>
  <c r="CY158" i="3" s="1"/>
  <c r="DD158" i="3" s="1"/>
  <c r="BW158" i="3"/>
  <c r="CC158" i="3" s="1"/>
  <c r="BA158" i="3"/>
  <c r="BG158" i="3" s="1"/>
  <c r="AD158" i="3"/>
  <c r="G158" i="3"/>
  <c r="H158" i="3" s="1"/>
  <c r="DL157" i="3"/>
  <c r="DM157" i="3" s="1"/>
  <c r="DJ157" i="3"/>
  <c r="CS157" i="3"/>
  <c r="CY157" i="3" s="1"/>
  <c r="BW157" i="3"/>
  <c r="CC157" i="3" s="1"/>
  <c r="BA157" i="3"/>
  <c r="BG157" i="3" s="1"/>
  <c r="BH157" i="3" s="1"/>
  <c r="AD157" i="3"/>
  <c r="G157" i="3"/>
  <c r="J157" i="3" s="1"/>
  <c r="DJ156" i="3"/>
  <c r="DL156" i="3" s="1"/>
  <c r="DM156" i="3" s="1"/>
  <c r="CS156" i="3"/>
  <c r="CY156" i="3" s="1"/>
  <c r="DD156" i="3" s="1"/>
  <c r="DF156" i="3" s="1"/>
  <c r="BW156" i="3"/>
  <c r="CC156" i="3" s="1"/>
  <c r="CH156" i="3" s="1"/>
  <c r="BA156" i="3"/>
  <c r="BG156" i="3" s="1"/>
  <c r="AD156" i="3"/>
  <c r="G156" i="3"/>
  <c r="DJ155" i="3"/>
  <c r="DL155" i="3" s="1"/>
  <c r="DM155" i="3" s="1"/>
  <c r="CS155" i="3"/>
  <c r="CY155" i="3" s="1"/>
  <c r="BW155" i="3"/>
  <c r="CC155" i="3" s="1"/>
  <c r="BA155" i="3"/>
  <c r="BG155" i="3" s="1"/>
  <c r="AD155" i="3"/>
  <c r="G155" i="3"/>
  <c r="J155" i="3" s="1"/>
  <c r="P155" i="3" s="1"/>
  <c r="DJ154" i="3"/>
  <c r="DL154" i="3" s="1"/>
  <c r="DM154" i="3" s="1"/>
  <c r="CS154" i="3"/>
  <c r="CY154" i="3" s="1"/>
  <c r="CI154" i="3"/>
  <c r="BW154" i="3"/>
  <c r="CC154" i="3" s="1"/>
  <c r="CH154" i="3" s="1"/>
  <c r="CJ154" i="3" s="1"/>
  <c r="BA154" i="3"/>
  <c r="BG154" i="3" s="1"/>
  <c r="BL154" i="3" s="1"/>
  <c r="AD154" i="3"/>
  <c r="G154" i="3"/>
  <c r="DJ153" i="3"/>
  <c r="DL153" i="3" s="1"/>
  <c r="DM153" i="3" s="1"/>
  <c r="CS153" i="3"/>
  <c r="CY153" i="3" s="1"/>
  <c r="BW153" i="3"/>
  <c r="CC153" i="3" s="1"/>
  <c r="CD153" i="3" s="1"/>
  <c r="BA153" i="3"/>
  <c r="BG153" i="3" s="1"/>
  <c r="AD153" i="3"/>
  <c r="G153" i="3"/>
  <c r="J153" i="3" s="1"/>
  <c r="DM152" i="3"/>
  <c r="DJ152" i="3"/>
  <c r="DL152" i="3" s="1"/>
  <c r="CS152" i="3"/>
  <c r="CY152" i="3" s="1"/>
  <c r="BW152" i="3"/>
  <c r="CC152" i="3" s="1"/>
  <c r="BA152" i="3"/>
  <c r="BG152" i="3" s="1"/>
  <c r="BL152" i="3" s="1"/>
  <c r="BN152" i="3" s="1"/>
  <c r="AD152" i="3"/>
  <c r="G152" i="3"/>
  <c r="DL151" i="3"/>
  <c r="DM151" i="3" s="1"/>
  <c r="DJ151" i="3"/>
  <c r="CY151" i="3"/>
  <c r="CS151" i="3"/>
  <c r="BW151" i="3"/>
  <c r="CC151" i="3" s="1"/>
  <c r="BL151" i="3"/>
  <c r="BM151" i="3" s="1"/>
  <c r="BA151" i="3"/>
  <c r="BG151" i="3" s="1"/>
  <c r="BH151" i="3" s="1"/>
  <c r="AD151" i="3"/>
  <c r="G151" i="3"/>
  <c r="J151" i="3" s="1"/>
  <c r="DJ150" i="3"/>
  <c r="DL150" i="3" s="1"/>
  <c r="DM150" i="3" s="1"/>
  <c r="CS150" i="3"/>
  <c r="CY150" i="3" s="1"/>
  <c r="DD150" i="3" s="1"/>
  <c r="BW150" i="3"/>
  <c r="CC150" i="3" s="1"/>
  <c r="BA150" i="3"/>
  <c r="BG150" i="3" s="1"/>
  <c r="BL150" i="3" s="1"/>
  <c r="BN150" i="3" s="1"/>
  <c r="AD150" i="3"/>
  <c r="G150" i="3"/>
  <c r="H150" i="3" s="1"/>
  <c r="DJ149" i="3"/>
  <c r="DL149" i="3" s="1"/>
  <c r="DM149" i="3" s="1"/>
  <c r="CY149" i="3"/>
  <c r="CZ149" i="3" s="1"/>
  <c r="CS149" i="3"/>
  <c r="BW149" i="3"/>
  <c r="CC149" i="3" s="1"/>
  <c r="BA149" i="3"/>
  <c r="BG149" i="3" s="1"/>
  <c r="BH149" i="3" s="1"/>
  <c r="AD149" i="3"/>
  <c r="M149" i="3"/>
  <c r="N149" i="3" s="1"/>
  <c r="G149" i="3"/>
  <c r="J149" i="3" s="1"/>
  <c r="DJ148" i="3"/>
  <c r="DL148" i="3" s="1"/>
  <c r="DM148" i="3" s="1"/>
  <c r="DE148" i="3"/>
  <c r="CZ148" i="3"/>
  <c r="CS148" i="3"/>
  <c r="CY148" i="3" s="1"/>
  <c r="DD148" i="3" s="1"/>
  <c r="DF148" i="3" s="1"/>
  <c r="BW148" i="3"/>
  <c r="CC148" i="3" s="1"/>
  <c r="BA148" i="3"/>
  <c r="BG148" i="3" s="1"/>
  <c r="BL148" i="3" s="1"/>
  <c r="BN148" i="3" s="1"/>
  <c r="AD148" i="3"/>
  <c r="G148" i="3"/>
  <c r="H148" i="3" s="1"/>
  <c r="DL147" i="3"/>
  <c r="DM147" i="3" s="1"/>
  <c r="DJ147" i="3"/>
  <c r="CS147" i="3"/>
  <c r="CY147" i="3" s="1"/>
  <c r="BW147" i="3"/>
  <c r="CC147" i="3" s="1"/>
  <c r="BG147" i="3"/>
  <c r="BA147" i="3"/>
  <c r="AD147" i="3"/>
  <c r="G147" i="3"/>
  <c r="J147" i="3" s="1"/>
  <c r="P147" i="3" s="1"/>
  <c r="DJ146" i="3"/>
  <c r="DL146" i="3" s="1"/>
  <c r="DM146" i="3" s="1"/>
  <c r="CS146" i="3"/>
  <c r="CY146" i="3" s="1"/>
  <c r="CJ146" i="3"/>
  <c r="BW146" i="3"/>
  <c r="CC146" i="3" s="1"/>
  <c r="CH146" i="3" s="1"/>
  <c r="CI146" i="3" s="1"/>
  <c r="BA146" i="3"/>
  <c r="BG146" i="3" s="1"/>
  <c r="BL146" i="3" s="1"/>
  <c r="BM146" i="3" s="1"/>
  <c r="AD146" i="3"/>
  <c r="G146" i="3"/>
  <c r="DJ145" i="3"/>
  <c r="DL145" i="3" s="1"/>
  <c r="DM145" i="3" s="1"/>
  <c r="CY145" i="3"/>
  <c r="CS145" i="3"/>
  <c r="BW145" i="3"/>
  <c r="CC145" i="3" s="1"/>
  <c r="BA145" i="3"/>
  <c r="BG145" i="3" s="1"/>
  <c r="BH145" i="3" s="1"/>
  <c r="AD145" i="3"/>
  <c r="G145" i="3"/>
  <c r="J145" i="3" s="1"/>
  <c r="DJ144" i="3"/>
  <c r="DL144" i="3" s="1"/>
  <c r="DM144" i="3" s="1"/>
  <c r="CS144" i="3"/>
  <c r="CY144" i="3" s="1"/>
  <c r="BW144" i="3"/>
  <c r="CC144" i="3" s="1"/>
  <c r="CH144" i="3" s="1"/>
  <c r="CJ144" i="3" s="1"/>
  <c r="BA144" i="3"/>
  <c r="BG144" i="3" s="1"/>
  <c r="AD144" i="3"/>
  <c r="G144" i="3"/>
  <c r="J144" i="3" s="1"/>
  <c r="P144" i="3" s="1"/>
  <c r="DJ143" i="3"/>
  <c r="DL143" i="3" s="1"/>
  <c r="DM143" i="3" s="1"/>
  <c r="CS143" i="3"/>
  <c r="CY143" i="3" s="1"/>
  <c r="BW143" i="3"/>
  <c r="CC143" i="3" s="1"/>
  <c r="CD143" i="3" s="1"/>
  <c r="BA143" i="3"/>
  <c r="BG143" i="3" s="1"/>
  <c r="BH143" i="3" s="1"/>
  <c r="AD143" i="3"/>
  <c r="G143" i="3"/>
  <c r="J143" i="3" s="1"/>
  <c r="DJ142" i="3"/>
  <c r="DL142" i="3" s="1"/>
  <c r="DM142" i="3" s="1"/>
  <c r="CS142" i="3"/>
  <c r="CY142" i="3" s="1"/>
  <c r="BW142" i="3"/>
  <c r="CC142" i="3" s="1"/>
  <c r="CH142" i="3" s="1"/>
  <c r="BA142" i="3"/>
  <c r="BG142" i="3" s="1"/>
  <c r="AD142" i="3"/>
  <c r="G142" i="3"/>
  <c r="DJ141" i="3"/>
  <c r="DL141" i="3" s="1"/>
  <c r="DM141" i="3" s="1"/>
  <c r="CY141" i="3"/>
  <c r="CS141" i="3"/>
  <c r="BW141" i="3"/>
  <c r="CC141" i="3" s="1"/>
  <c r="BA141" i="3"/>
  <c r="BG141" i="3" s="1"/>
  <c r="BL141" i="3" s="1"/>
  <c r="BM141" i="3" s="1"/>
  <c r="AD141" i="3"/>
  <c r="G141" i="3"/>
  <c r="J141" i="3" s="1"/>
  <c r="K141" i="3" s="1"/>
  <c r="DJ140" i="3"/>
  <c r="DL140" i="3" s="1"/>
  <c r="DM140" i="3" s="1"/>
  <c r="CS140" i="3"/>
  <c r="CY140" i="3" s="1"/>
  <c r="BW140" i="3"/>
  <c r="CC140" i="3" s="1"/>
  <c r="CD140" i="3" s="1"/>
  <c r="BA140" i="3"/>
  <c r="BG140" i="3" s="1"/>
  <c r="BH140" i="3" s="1"/>
  <c r="AD140" i="3"/>
  <c r="G140" i="3"/>
  <c r="J140" i="3" s="1"/>
  <c r="DM139" i="3"/>
  <c r="DJ139" i="3"/>
  <c r="DL139" i="3" s="1"/>
  <c r="CS139" i="3"/>
  <c r="CY139" i="3" s="1"/>
  <c r="CZ139" i="3" s="1"/>
  <c r="BW139" i="3"/>
  <c r="CC139" i="3" s="1"/>
  <c r="BA139" i="3"/>
  <c r="BG139" i="3" s="1"/>
  <c r="AD139" i="3"/>
  <c r="G139" i="3"/>
  <c r="DL138" i="3"/>
  <c r="DM138" i="3" s="1"/>
  <c r="DJ138" i="3"/>
  <c r="CS138" i="3"/>
  <c r="CY138" i="3" s="1"/>
  <c r="CC138" i="3"/>
  <c r="BW138" i="3"/>
  <c r="BL138" i="3"/>
  <c r="BM138" i="3" s="1"/>
  <c r="BA138" i="3"/>
  <c r="BG138" i="3" s="1"/>
  <c r="BH138" i="3" s="1"/>
  <c r="AD138" i="3"/>
  <c r="G138" i="3"/>
  <c r="J138" i="3" s="1"/>
  <c r="DM137" i="3"/>
  <c r="DL137" i="3"/>
  <c r="DJ137" i="3"/>
  <c r="CS137" i="3"/>
  <c r="CY137" i="3" s="1"/>
  <c r="DD137" i="3" s="1"/>
  <c r="DE137" i="3" s="1"/>
  <c r="BW137" i="3"/>
  <c r="CC137" i="3" s="1"/>
  <c r="BA137" i="3"/>
  <c r="BG137" i="3" s="1"/>
  <c r="AD137" i="3"/>
  <c r="G137" i="3"/>
  <c r="DJ136" i="3"/>
  <c r="DL136" i="3" s="1"/>
  <c r="DM136" i="3" s="1"/>
  <c r="CY136" i="3"/>
  <c r="CZ136" i="3" s="1"/>
  <c r="CS136" i="3"/>
  <c r="BW136" i="3"/>
  <c r="CC136" i="3" s="1"/>
  <c r="BN136" i="3"/>
  <c r="BH136" i="3"/>
  <c r="BG136" i="3"/>
  <c r="BL136" i="3" s="1"/>
  <c r="BM136" i="3" s="1"/>
  <c r="BA136" i="3"/>
  <c r="AD136" i="3"/>
  <c r="N136" i="3"/>
  <c r="M136" i="3"/>
  <c r="G136" i="3"/>
  <c r="DJ135" i="3"/>
  <c r="DL135" i="3" s="1"/>
  <c r="DM135" i="3" s="1"/>
  <c r="CY135" i="3"/>
  <c r="CS135" i="3"/>
  <c r="CD135" i="3"/>
  <c r="CC135" i="3"/>
  <c r="CH135" i="3" s="1"/>
  <c r="CJ135" i="3" s="1"/>
  <c r="BW135" i="3"/>
  <c r="BA135" i="3"/>
  <c r="BG135" i="3" s="1"/>
  <c r="BL135" i="3" s="1"/>
  <c r="BM135" i="3" s="1"/>
  <c r="AD135" i="3"/>
  <c r="H135" i="3"/>
  <c r="G135" i="3"/>
  <c r="J135" i="3" s="1"/>
  <c r="K135" i="3" s="1"/>
  <c r="DJ134" i="3"/>
  <c r="DL134" i="3" s="1"/>
  <c r="DM134" i="3" s="1"/>
  <c r="CS134" i="3"/>
  <c r="CY134" i="3" s="1"/>
  <c r="BW134" i="3"/>
  <c r="CC134" i="3" s="1"/>
  <c r="BA134" i="3"/>
  <c r="BG134" i="3" s="1"/>
  <c r="AD134" i="3"/>
  <c r="G134" i="3"/>
  <c r="J134" i="3" s="1"/>
  <c r="DJ133" i="3"/>
  <c r="DL133" i="3" s="1"/>
  <c r="DM133" i="3" s="1"/>
  <c r="DD133" i="3"/>
  <c r="CS133" i="3"/>
  <c r="CY133" i="3" s="1"/>
  <c r="CZ133" i="3" s="1"/>
  <c r="CC133" i="3"/>
  <c r="BW133" i="3"/>
  <c r="BA133" i="3"/>
  <c r="BG133" i="3" s="1"/>
  <c r="AD133" i="3"/>
  <c r="G133" i="3"/>
  <c r="DJ132" i="3"/>
  <c r="DL132" i="3" s="1"/>
  <c r="DM132" i="3" s="1"/>
  <c r="CY132" i="3"/>
  <c r="CS132" i="3"/>
  <c r="BW132" i="3"/>
  <c r="CC132" i="3" s="1"/>
  <c r="BA132" i="3"/>
  <c r="BG132" i="3" s="1"/>
  <c r="BH132" i="3" s="1"/>
  <c r="AD132" i="3"/>
  <c r="G132" i="3"/>
  <c r="J132" i="3" s="1"/>
  <c r="K132" i="3" s="1"/>
  <c r="DL131" i="3"/>
  <c r="DM131" i="3" s="1"/>
  <c r="DJ131" i="3"/>
  <c r="CS131" i="3"/>
  <c r="CY131" i="3" s="1"/>
  <c r="DD131" i="3" s="1"/>
  <c r="DE131" i="3" s="1"/>
  <c r="CH131" i="3"/>
  <c r="BW131" i="3"/>
  <c r="CC131" i="3" s="1"/>
  <c r="CD131" i="3" s="1"/>
  <c r="BA131" i="3"/>
  <c r="BG131" i="3" s="1"/>
  <c r="AD131" i="3"/>
  <c r="J131" i="3"/>
  <c r="G131" i="3"/>
  <c r="H131" i="3" s="1"/>
  <c r="DJ130" i="3"/>
  <c r="DL130" i="3" s="1"/>
  <c r="DM130" i="3" s="1"/>
  <c r="CY130" i="3"/>
  <c r="CZ130" i="3" s="1"/>
  <c r="CS130" i="3"/>
  <c r="BW130" i="3"/>
  <c r="CC130" i="3" s="1"/>
  <c r="BA130" i="3"/>
  <c r="BG130" i="3" s="1"/>
  <c r="AD130" i="3"/>
  <c r="G130" i="3"/>
  <c r="J130" i="3" s="1"/>
  <c r="P130" i="3" s="1"/>
  <c r="DL129" i="3"/>
  <c r="DM129" i="3" s="1"/>
  <c r="DJ129" i="3"/>
  <c r="CY129" i="3"/>
  <c r="DD129" i="3" s="1"/>
  <c r="CS129" i="3"/>
  <c r="BW129" i="3"/>
  <c r="CC129" i="3" s="1"/>
  <c r="CH129" i="3" s="1"/>
  <c r="CI129" i="3" s="1"/>
  <c r="BA129" i="3"/>
  <c r="BG129" i="3" s="1"/>
  <c r="BH129" i="3" s="1"/>
  <c r="AD129" i="3"/>
  <c r="P129" i="3"/>
  <c r="G129" i="3"/>
  <c r="J129" i="3" s="1"/>
  <c r="K129" i="3" s="1"/>
  <c r="DJ128" i="3"/>
  <c r="DL128" i="3" s="1"/>
  <c r="DM128" i="3" s="1"/>
  <c r="CS128" i="3"/>
  <c r="CY128" i="3" s="1"/>
  <c r="CZ128" i="3" s="1"/>
  <c r="CH128" i="3"/>
  <c r="CC128" i="3"/>
  <c r="CD128" i="3" s="1"/>
  <c r="BW128" i="3"/>
  <c r="BG128" i="3"/>
  <c r="BA128" i="3"/>
  <c r="AD128" i="3"/>
  <c r="G128" i="3"/>
  <c r="DJ127" i="3"/>
  <c r="DL127" i="3" s="1"/>
  <c r="DM127" i="3" s="1"/>
  <c r="CY127" i="3"/>
  <c r="CS127" i="3"/>
  <c r="CC127" i="3"/>
  <c r="CH127" i="3" s="1"/>
  <c r="CJ127" i="3" s="1"/>
  <c r="BW127" i="3"/>
  <c r="BA127" i="3"/>
  <c r="BG127" i="3" s="1"/>
  <c r="BL127" i="3" s="1"/>
  <c r="BM127" i="3" s="1"/>
  <c r="AD127" i="3"/>
  <c r="H127" i="3"/>
  <c r="G127" i="3"/>
  <c r="J127" i="3" s="1"/>
  <c r="K127" i="3" s="1"/>
  <c r="DJ126" i="3"/>
  <c r="DL126" i="3" s="1"/>
  <c r="DM126" i="3" s="1"/>
  <c r="CS126" i="3"/>
  <c r="CY126" i="3" s="1"/>
  <c r="BW126" i="3"/>
  <c r="CC126" i="3" s="1"/>
  <c r="BL126" i="3"/>
  <c r="BG126" i="3"/>
  <c r="BH126" i="3" s="1"/>
  <c r="BA126" i="3"/>
  <c r="AD126" i="3"/>
  <c r="G126" i="3"/>
  <c r="J126" i="3" s="1"/>
  <c r="DJ125" i="3"/>
  <c r="DL125" i="3" s="1"/>
  <c r="DM125" i="3" s="1"/>
  <c r="DD125" i="3"/>
  <c r="CS125" i="3"/>
  <c r="CY125" i="3" s="1"/>
  <c r="CZ125" i="3" s="1"/>
  <c r="BW125" i="3"/>
  <c r="CC125" i="3" s="1"/>
  <c r="BA125" i="3"/>
  <c r="BG125" i="3" s="1"/>
  <c r="BL125" i="3" s="1"/>
  <c r="AD125" i="3"/>
  <c r="G125" i="3"/>
  <c r="DJ124" i="3"/>
  <c r="DL124" i="3" s="1"/>
  <c r="DM124" i="3" s="1"/>
  <c r="CS124" i="3"/>
  <c r="CY124" i="3" s="1"/>
  <c r="BW124" i="3"/>
  <c r="CC124" i="3" s="1"/>
  <c r="BA124" i="3"/>
  <c r="BG124" i="3" s="1"/>
  <c r="AD124" i="3"/>
  <c r="H124" i="3"/>
  <c r="G124" i="3"/>
  <c r="J124" i="3" s="1"/>
  <c r="K124" i="3" s="1"/>
  <c r="DJ123" i="3"/>
  <c r="DL123" i="3" s="1"/>
  <c r="DM123" i="3" s="1"/>
  <c r="CZ123" i="3"/>
  <c r="CS123" i="3"/>
  <c r="CY123" i="3" s="1"/>
  <c r="DD123" i="3" s="1"/>
  <c r="DE123" i="3" s="1"/>
  <c r="BW123" i="3"/>
  <c r="CC123" i="3" s="1"/>
  <c r="BG123" i="3"/>
  <c r="BH123" i="3" s="1"/>
  <c r="BA123" i="3"/>
  <c r="AD123" i="3"/>
  <c r="G123" i="3"/>
  <c r="H123" i="3" s="1"/>
  <c r="DJ122" i="3"/>
  <c r="DL122" i="3" s="1"/>
  <c r="DM122" i="3" s="1"/>
  <c r="CY122" i="3"/>
  <c r="CZ122" i="3" s="1"/>
  <c r="CS122" i="3"/>
  <c r="CC122" i="3"/>
  <c r="BW122" i="3"/>
  <c r="BA122" i="3"/>
  <c r="BG122" i="3" s="1"/>
  <c r="AD122" i="3"/>
  <c r="H122" i="3"/>
  <c r="G122" i="3"/>
  <c r="J122" i="3" s="1"/>
  <c r="P122" i="3" s="1"/>
  <c r="DL121" i="3"/>
  <c r="DM121" i="3" s="1"/>
  <c r="DJ121" i="3"/>
  <c r="CS121" i="3"/>
  <c r="CY121" i="3" s="1"/>
  <c r="DD121" i="3" s="1"/>
  <c r="DF121" i="3" s="1"/>
  <c r="BW121" i="3"/>
  <c r="CC121" i="3" s="1"/>
  <c r="BA121" i="3"/>
  <c r="BG121" i="3" s="1"/>
  <c r="BH121" i="3" s="1"/>
  <c r="AD121" i="3"/>
  <c r="J121" i="3"/>
  <c r="K121" i="3" s="1"/>
  <c r="H121" i="3"/>
  <c r="G121" i="3"/>
  <c r="DJ120" i="3"/>
  <c r="DL120" i="3" s="1"/>
  <c r="DM120" i="3" s="1"/>
  <c r="DD120" i="3"/>
  <c r="CS120" i="3"/>
  <c r="CY120" i="3" s="1"/>
  <c r="CZ120" i="3" s="1"/>
  <c r="CC120" i="3"/>
  <c r="CD120" i="3" s="1"/>
  <c r="BW120" i="3"/>
  <c r="BA120" i="3"/>
  <c r="BG120" i="3" s="1"/>
  <c r="AD120" i="3"/>
  <c r="J120" i="3"/>
  <c r="P120" i="3" s="1"/>
  <c r="G120" i="3"/>
  <c r="H120" i="3" s="1"/>
  <c r="DJ119" i="3"/>
  <c r="DL119" i="3" s="1"/>
  <c r="DM119" i="3" s="1"/>
  <c r="CY119" i="3"/>
  <c r="CZ119" i="3" s="1"/>
  <c r="CS119" i="3"/>
  <c r="BW119" i="3"/>
  <c r="CC119" i="3" s="1"/>
  <c r="BN119" i="3"/>
  <c r="BA119" i="3"/>
  <c r="BG119" i="3" s="1"/>
  <c r="BL119" i="3" s="1"/>
  <c r="BM119" i="3" s="1"/>
  <c r="AD119" i="3"/>
  <c r="G119" i="3"/>
  <c r="J119" i="3" s="1"/>
  <c r="P119" i="3" s="1"/>
  <c r="DL118" i="3"/>
  <c r="DM118" i="3" s="1"/>
  <c r="DJ118" i="3"/>
  <c r="CZ118" i="3"/>
  <c r="CY118" i="3"/>
  <c r="DD118" i="3" s="1"/>
  <c r="DE118" i="3" s="1"/>
  <c r="CS118" i="3"/>
  <c r="BW118" i="3"/>
  <c r="CC118" i="3" s="1"/>
  <c r="CH118" i="3" s="1"/>
  <c r="BA118" i="3"/>
  <c r="BG118" i="3" s="1"/>
  <c r="AD118" i="3"/>
  <c r="H118" i="3"/>
  <c r="G118" i="3"/>
  <c r="J118" i="3" s="1"/>
  <c r="K118" i="3" s="1"/>
  <c r="DJ117" i="3"/>
  <c r="DL117" i="3" s="1"/>
  <c r="DM117" i="3" s="1"/>
  <c r="CS117" i="3"/>
  <c r="CY117" i="3" s="1"/>
  <c r="CC117" i="3"/>
  <c r="BW117" i="3"/>
  <c r="BG117" i="3"/>
  <c r="BL117" i="3" s="1"/>
  <c r="BN117" i="3" s="1"/>
  <c r="BA117" i="3"/>
  <c r="AD117" i="3"/>
  <c r="G117" i="3"/>
  <c r="H117" i="3" s="1"/>
  <c r="DL116" i="3"/>
  <c r="DM116" i="3" s="1"/>
  <c r="DJ116" i="3"/>
  <c r="DD116" i="3"/>
  <c r="DF116" i="3" s="1"/>
  <c r="CY116" i="3"/>
  <c r="CZ116" i="3" s="1"/>
  <c r="CS116" i="3"/>
  <c r="CC116" i="3"/>
  <c r="BW116" i="3"/>
  <c r="BA116" i="3"/>
  <c r="BG116" i="3" s="1"/>
  <c r="BL116" i="3" s="1"/>
  <c r="AD116" i="3"/>
  <c r="G116" i="3"/>
  <c r="DL115" i="3"/>
  <c r="DM115" i="3" s="1"/>
  <c r="DJ115" i="3"/>
  <c r="CS115" i="3"/>
  <c r="CY115" i="3" s="1"/>
  <c r="DD115" i="3" s="1"/>
  <c r="BW115" i="3"/>
  <c r="CC115" i="3" s="1"/>
  <c r="BA115" i="3"/>
  <c r="BG115" i="3" s="1"/>
  <c r="BH115" i="3" s="1"/>
  <c r="AD115" i="3"/>
  <c r="G115" i="3"/>
  <c r="DM114" i="3"/>
  <c r="DJ114" i="3"/>
  <c r="DL114" i="3" s="1"/>
  <c r="CY114" i="3"/>
  <c r="CZ114" i="3" s="1"/>
  <c r="CS114" i="3"/>
  <c r="CC114" i="3"/>
  <c r="BW114" i="3"/>
  <c r="BG114" i="3"/>
  <c r="BL114" i="3" s="1"/>
  <c r="BA114" i="3"/>
  <c r="AD114" i="3"/>
  <c r="M114" i="3"/>
  <c r="N114" i="3" s="1"/>
  <c r="G114" i="3"/>
  <c r="DJ113" i="3"/>
  <c r="DL113" i="3" s="1"/>
  <c r="DM113" i="3" s="1"/>
  <c r="CY113" i="3"/>
  <c r="CS113" i="3"/>
  <c r="CC113" i="3"/>
  <c r="CH113" i="3" s="1"/>
  <c r="BW113" i="3"/>
  <c r="BA113" i="3"/>
  <c r="BG113" i="3" s="1"/>
  <c r="BL113" i="3" s="1"/>
  <c r="BM113" i="3" s="1"/>
  <c r="AD113" i="3"/>
  <c r="H113" i="3"/>
  <c r="G113" i="3"/>
  <c r="J113" i="3" s="1"/>
  <c r="DJ112" i="3"/>
  <c r="DL112" i="3" s="1"/>
  <c r="DM112" i="3" s="1"/>
  <c r="CZ112" i="3"/>
  <c r="CY112" i="3"/>
  <c r="DD112" i="3" s="1"/>
  <c r="CS112" i="3"/>
  <c r="BW112" i="3"/>
  <c r="CC112" i="3" s="1"/>
  <c r="BA112" i="3"/>
  <c r="BG112" i="3" s="1"/>
  <c r="AD112" i="3"/>
  <c r="J112" i="3"/>
  <c r="G112" i="3"/>
  <c r="H112" i="3" s="1"/>
  <c r="DL111" i="3"/>
  <c r="DM111" i="3" s="1"/>
  <c r="DJ111" i="3"/>
  <c r="CS111" i="3"/>
  <c r="CY111" i="3" s="1"/>
  <c r="BW111" i="3"/>
  <c r="CC111" i="3" s="1"/>
  <c r="BG111" i="3"/>
  <c r="BL111" i="3" s="1"/>
  <c r="BA111" i="3"/>
  <c r="AD111" i="3"/>
  <c r="G111" i="3"/>
  <c r="H111" i="3" s="1"/>
  <c r="DJ110" i="3"/>
  <c r="DL110" i="3" s="1"/>
  <c r="DM110" i="3" s="1"/>
  <c r="CS110" i="3"/>
  <c r="CY110" i="3" s="1"/>
  <c r="BW110" i="3"/>
  <c r="CC110" i="3" s="1"/>
  <c r="BA110" i="3"/>
  <c r="BG110" i="3" s="1"/>
  <c r="AD110" i="3"/>
  <c r="G110" i="3"/>
  <c r="J110" i="3" s="1"/>
  <c r="K110" i="3" s="1"/>
  <c r="DL109" i="3"/>
  <c r="DM109" i="3" s="1"/>
  <c r="DJ109" i="3"/>
  <c r="CY109" i="3"/>
  <c r="DD109" i="3" s="1"/>
  <c r="DE109" i="3" s="1"/>
  <c r="CS109" i="3"/>
  <c r="BW109" i="3"/>
  <c r="CC109" i="3" s="1"/>
  <c r="CD109" i="3" s="1"/>
  <c r="BA109" i="3"/>
  <c r="BG109" i="3" s="1"/>
  <c r="AD109" i="3"/>
  <c r="H109" i="3"/>
  <c r="G109" i="3"/>
  <c r="J109" i="3" s="1"/>
  <c r="DJ108" i="3"/>
  <c r="DL108" i="3" s="1"/>
  <c r="DM108" i="3" s="1"/>
  <c r="CS108" i="3"/>
  <c r="CY108" i="3" s="1"/>
  <c r="BW108" i="3"/>
  <c r="CC108" i="3" s="1"/>
  <c r="BA108" i="3"/>
  <c r="BG108" i="3" s="1"/>
  <c r="AD108" i="3"/>
  <c r="G108" i="3"/>
  <c r="J108" i="3" s="1"/>
  <c r="DL107" i="3"/>
  <c r="DM107" i="3" s="1"/>
  <c r="DJ107" i="3"/>
  <c r="CS107" i="3"/>
  <c r="CY107" i="3" s="1"/>
  <c r="DD107" i="3" s="1"/>
  <c r="CC107" i="3"/>
  <c r="CH107" i="3" s="1"/>
  <c r="BW107" i="3"/>
  <c r="BA107" i="3"/>
  <c r="BG107" i="3" s="1"/>
  <c r="BH107" i="3" s="1"/>
  <c r="AD107" i="3"/>
  <c r="H107" i="3"/>
  <c r="G107" i="3"/>
  <c r="J107" i="3" s="1"/>
  <c r="DJ106" i="3"/>
  <c r="DL106" i="3" s="1"/>
  <c r="DM106" i="3" s="1"/>
  <c r="CS106" i="3"/>
  <c r="CY106" i="3" s="1"/>
  <c r="BW106" i="3"/>
  <c r="CC106" i="3" s="1"/>
  <c r="BA106" i="3"/>
  <c r="BG106" i="3" s="1"/>
  <c r="AD106" i="3"/>
  <c r="G106" i="3"/>
  <c r="DJ105" i="3"/>
  <c r="DL105" i="3" s="1"/>
  <c r="DM105" i="3" s="1"/>
  <c r="CS105" i="3"/>
  <c r="CY105" i="3" s="1"/>
  <c r="CC105" i="3"/>
  <c r="CH105" i="3" s="1"/>
  <c r="BW105" i="3"/>
  <c r="BN105" i="3"/>
  <c r="BG105" i="3"/>
  <c r="BL105" i="3" s="1"/>
  <c r="BM105" i="3" s="1"/>
  <c r="BA105" i="3"/>
  <c r="AD105" i="3"/>
  <c r="G105" i="3"/>
  <c r="DJ104" i="3"/>
  <c r="DL104" i="3" s="1"/>
  <c r="DM104" i="3" s="1"/>
  <c r="CY104" i="3"/>
  <c r="DD104" i="3" s="1"/>
  <c r="CS104" i="3"/>
  <c r="BW104" i="3"/>
  <c r="CC104" i="3" s="1"/>
  <c r="BA104" i="3"/>
  <c r="BG104" i="3" s="1"/>
  <c r="AD104" i="3"/>
  <c r="J104" i="3"/>
  <c r="H104" i="3"/>
  <c r="G104" i="3"/>
  <c r="DL103" i="3"/>
  <c r="DM103" i="3" s="1"/>
  <c r="DJ103" i="3"/>
  <c r="CS103" i="3"/>
  <c r="CY103" i="3" s="1"/>
  <c r="CZ103" i="3" s="1"/>
  <c r="BW103" i="3"/>
  <c r="CC103" i="3" s="1"/>
  <c r="BG103" i="3"/>
  <c r="BL103" i="3" s="1"/>
  <c r="BA103" i="3"/>
  <c r="AD103" i="3"/>
  <c r="G103" i="3"/>
  <c r="H103" i="3" s="1"/>
  <c r="DJ102" i="3"/>
  <c r="DL102" i="3" s="1"/>
  <c r="DM102" i="3" s="1"/>
  <c r="CS102" i="3"/>
  <c r="CY102" i="3" s="1"/>
  <c r="BW102" i="3"/>
  <c r="CC102" i="3" s="1"/>
  <c r="BA102" i="3"/>
  <c r="BG102" i="3" s="1"/>
  <c r="AD102" i="3"/>
  <c r="G102" i="3"/>
  <c r="J102" i="3" s="1"/>
  <c r="K102" i="3" s="1"/>
  <c r="DJ101" i="3"/>
  <c r="DL101" i="3" s="1"/>
  <c r="DM101" i="3" s="1"/>
  <c r="CY101" i="3"/>
  <c r="DD101" i="3" s="1"/>
  <c r="DE101" i="3" s="1"/>
  <c r="CS101" i="3"/>
  <c r="BW101" i="3"/>
  <c r="CC101" i="3" s="1"/>
  <c r="CD101" i="3" s="1"/>
  <c r="BG101" i="3"/>
  <c r="BA101" i="3"/>
  <c r="AD101" i="3"/>
  <c r="G101" i="3"/>
  <c r="J101" i="3" s="1"/>
  <c r="DJ100" i="3"/>
  <c r="DL100" i="3" s="1"/>
  <c r="DM100" i="3" s="1"/>
  <c r="CS100" i="3"/>
  <c r="CY100" i="3" s="1"/>
  <c r="BW100" i="3"/>
  <c r="CC100" i="3" s="1"/>
  <c r="BA100" i="3"/>
  <c r="BG100" i="3" s="1"/>
  <c r="AD100" i="3"/>
  <c r="G100" i="3"/>
  <c r="J100" i="3" s="1"/>
  <c r="DL99" i="3"/>
  <c r="DM99" i="3" s="1"/>
  <c r="DJ99" i="3"/>
  <c r="CY99" i="3"/>
  <c r="DD99" i="3" s="1"/>
  <c r="CS99" i="3"/>
  <c r="BW99" i="3"/>
  <c r="CC99" i="3" s="1"/>
  <c r="CH99" i="3" s="1"/>
  <c r="CI99" i="3" s="1"/>
  <c r="BA99" i="3"/>
  <c r="BG99" i="3" s="1"/>
  <c r="BH99" i="3" s="1"/>
  <c r="AD99" i="3"/>
  <c r="H99" i="3"/>
  <c r="G99" i="3"/>
  <c r="J99" i="3" s="1"/>
  <c r="DM98" i="3"/>
  <c r="DL98" i="3"/>
  <c r="DJ98" i="3"/>
  <c r="CS98" i="3"/>
  <c r="CY98" i="3" s="1"/>
  <c r="BW98" i="3"/>
  <c r="CC98" i="3" s="1"/>
  <c r="BA98" i="3"/>
  <c r="BG98" i="3" s="1"/>
  <c r="AD98" i="3"/>
  <c r="G98" i="3"/>
  <c r="DJ97" i="3"/>
  <c r="DL97" i="3" s="1"/>
  <c r="DM97" i="3" s="1"/>
  <c r="CY97" i="3"/>
  <c r="CS97" i="3"/>
  <c r="BW97" i="3"/>
  <c r="CC97" i="3" s="1"/>
  <c r="CH97" i="3" s="1"/>
  <c r="BG97" i="3"/>
  <c r="BL97" i="3" s="1"/>
  <c r="BM97" i="3" s="1"/>
  <c r="BA97" i="3"/>
  <c r="AD97" i="3"/>
  <c r="H97" i="3"/>
  <c r="G97" i="3"/>
  <c r="J97" i="3" s="1"/>
  <c r="DJ96" i="3"/>
  <c r="DL96" i="3" s="1"/>
  <c r="DM96" i="3" s="1"/>
  <c r="CY96" i="3"/>
  <c r="CS96" i="3"/>
  <c r="BW96" i="3"/>
  <c r="CC96" i="3" s="1"/>
  <c r="BA96" i="3"/>
  <c r="BG96" i="3" s="1"/>
  <c r="AD96" i="3"/>
  <c r="G96" i="3"/>
  <c r="J96" i="3" s="1"/>
  <c r="DL95" i="3"/>
  <c r="DM95" i="3" s="1"/>
  <c r="DJ95" i="3"/>
  <c r="CS95" i="3"/>
  <c r="CY95" i="3" s="1"/>
  <c r="CZ95" i="3" s="1"/>
  <c r="BW95" i="3"/>
  <c r="CC95" i="3" s="1"/>
  <c r="BG95" i="3"/>
  <c r="BL95" i="3" s="1"/>
  <c r="BA95" i="3"/>
  <c r="AD95" i="3"/>
  <c r="J95" i="3"/>
  <c r="P95" i="3" s="1"/>
  <c r="G95" i="3"/>
  <c r="H95" i="3" s="1"/>
  <c r="DJ94" i="3"/>
  <c r="DL94" i="3" s="1"/>
  <c r="DM94" i="3" s="1"/>
  <c r="CS94" i="3"/>
  <c r="CY94" i="3" s="1"/>
  <c r="BW94" i="3"/>
  <c r="CC94" i="3" s="1"/>
  <c r="BA94" i="3"/>
  <c r="BG94" i="3" s="1"/>
  <c r="AD94" i="3"/>
  <c r="G94" i="3"/>
  <c r="J94" i="3" s="1"/>
  <c r="K94" i="3" s="1"/>
  <c r="DJ93" i="3"/>
  <c r="DL93" i="3" s="1"/>
  <c r="DM93" i="3" s="1"/>
  <c r="CY93" i="3"/>
  <c r="DD93" i="3" s="1"/>
  <c r="CS93" i="3"/>
  <c r="BW93" i="3"/>
  <c r="CC93" i="3" s="1"/>
  <c r="CD93" i="3" s="1"/>
  <c r="BG93" i="3"/>
  <c r="BH93" i="3" s="1"/>
  <c r="BA93" i="3"/>
  <c r="AD93" i="3"/>
  <c r="G93" i="3"/>
  <c r="J93" i="3" s="1"/>
  <c r="DJ92" i="3"/>
  <c r="DL92" i="3" s="1"/>
  <c r="DM92" i="3" s="1"/>
  <c r="CS92" i="3"/>
  <c r="CY92" i="3" s="1"/>
  <c r="BW92" i="3"/>
  <c r="CC92" i="3" s="1"/>
  <c r="BG92" i="3"/>
  <c r="BL92" i="3" s="1"/>
  <c r="BN92" i="3" s="1"/>
  <c r="BA92" i="3"/>
  <c r="AD92" i="3"/>
  <c r="G92" i="3"/>
  <c r="DL91" i="3"/>
  <c r="DM91" i="3" s="1"/>
  <c r="DJ91" i="3"/>
  <c r="CS91" i="3"/>
  <c r="CY91" i="3" s="1"/>
  <c r="BW91" i="3"/>
  <c r="CC91" i="3" s="1"/>
  <c r="CH91" i="3" s="1"/>
  <c r="CI91" i="3" s="1"/>
  <c r="BA91" i="3"/>
  <c r="BG91" i="3" s="1"/>
  <c r="BH91" i="3" s="1"/>
  <c r="AD91" i="3"/>
  <c r="H91" i="3"/>
  <c r="G91" i="3"/>
  <c r="J91" i="3" s="1"/>
  <c r="DJ90" i="3"/>
  <c r="DL90" i="3" s="1"/>
  <c r="DM90" i="3" s="1"/>
  <c r="CS90" i="3"/>
  <c r="CY90" i="3" s="1"/>
  <c r="DD90" i="3" s="1"/>
  <c r="BW90" i="3"/>
  <c r="CC90" i="3" s="1"/>
  <c r="BA90" i="3"/>
  <c r="BG90" i="3" s="1"/>
  <c r="AD90" i="3"/>
  <c r="G90" i="3"/>
  <c r="H90" i="3" s="1"/>
  <c r="DJ89" i="3"/>
  <c r="DL89" i="3" s="1"/>
  <c r="DM89" i="3" s="1"/>
  <c r="CY89" i="3"/>
  <c r="CZ89" i="3" s="1"/>
  <c r="CS89" i="3"/>
  <c r="BW89" i="3"/>
  <c r="CC89" i="3" s="1"/>
  <c r="BG89" i="3"/>
  <c r="BL89" i="3" s="1"/>
  <c r="BM89" i="3" s="1"/>
  <c r="BA89" i="3"/>
  <c r="AD89" i="3"/>
  <c r="H89" i="3"/>
  <c r="G89" i="3"/>
  <c r="J89" i="3" s="1"/>
  <c r="P89" i="3" s="1"/>
  <c r="DJ88" i="3"/>
  <c r="DL88" i="3" s="1"/>
  <c r="DM88" i="3" s="1"/>
  <c r="CZ88" i="3"/>
  <c r="CY88" i="3"/>
  <c r="DD88" i="3" s="1"/>
  <c r="DF88" i="3" s="1"/>
  <c r="CS88" i="3"/>
  <c r="BW88" i="3"/>
  <c r="CC88" i="3" s="1"/>
  <c r="CH88" i="3" s="1"/>
  <c r="BA88" i="3"/>
  <c r="BG88" i="3" s="1"/>
  <c r="AD88" i="3"/>
  <c r="P88" i="3"/>
  <c r="H88" i="3"/>
  <c r="G88" i="3"/>
  <c r="J88" i="3" s="1"/>
  <c r="K88" i="3" s="1"/>
  <c r="DJ87" i="3"/>
  <c r="DL87" i="3" s="1"/>
  <c r="DM87" i="3" s="1"/>
  <c r="DD87" i="3"/>
  <c r="DE87" i="3" s="1"/>
  <c r="CZ87" i="3"/>
  <c r="CY87" i="3"/>
  <c r="CS87" i="3"/>
  <c r="BW87" i="3"/>
  <c r="CC87" i="3" s="1"/>
  <c r="BG87" i="3"/>
  <c r="BH87" i="3" s="1"/>
  <c r="BA87" i="3"/>
  <c r="AD87" i="3"/>
  <c r="G87" i="3"/>
  <c r="H87" i="3" s="1"/>
  <c r="DJ86" i="3"/>
  <c r="DL86" i="3" s="1"/>
  <c r="DM86" i="3" s="1"/>
  <c r="CS86" i="3"/>
  <c r="CY86" i="3" s="1"/>
  <c r="CZ86" i="3" s="1"/>
  <c r="CC86" i="3"/>
  <c r="CH86" i="3" s="1"/>
  <c r="CJ86" i="3" s="1"/>
  <c r="BW86" i="3"/>
  <c r="BA86" i="3"/>
  <c r="BG86" i="3" s="1"/>
  <c r="BL86" i="3" s="1"/>
  <c r="AD86" i="3"/>
  <c r="G86" i="3"/>
  <c r="DJ85" i="3"/>
  <c r="DL85" i="3" s="1"/>
  <c r="DM85" i="3" s="1"/>
  <c r="CY85" i="3"/>
  <c r="CS85" i="3"/>
  <c r="BW85" i="3"/>
  <c r="CC85" i="3" s="1"/>
  <c r="BG85" i="3"/>
  <c r="BH85" i="3" s="1"/>
  <c r="BA85" i="3"/>
  <c r="AD85" i="3"/>
  <c r="H85" i="3"/>
  <c r="G85" i="3"/>
  <c r="J85" i="3" s="1"/>
  <c r="K85" i="3" s="1"/>
  <c r="DJ84" i="3"/>
  <c r="DL84" i="3" s="1"/>
  <c r="DM84" i="3" s="1"/>
  <c r="DF84" i="3"/>
  <c r="CS84" i="3"/>
  <c r="CY84" i="3" s="1"/>
  <c r="DD84" i="3" s="1"/>
  <c r="DE84" i="3" s="1"/>
  <c r="BW84" i="3"/>
  <c r="CC84" i="3" s="1"/>
  <c r="CD84" i="3" s="1"/>
  <c r="BA84" i="3"/>
  <c r="BG84" i="3" s="1"/>
  <c r="AD84" i="3"/>
  <c r="G84" i="3"/>
  <c r="H84" i="3" s="1"/>
  <c r="DL83" i="3"/>
  <c r="DM83" i="3" s="1"/>
  <c r="DJ83" i="3"/>
  <c r="DD83" i="3"/>
  <c r="CS83" i="3"/>
  <c r="CY83" i="3" s="1"/>
  <c r="CZ83" i="3" s="1"/>
  <c r="CC83" i="3"/>
  <c r="BW83" i="3"/>
  <c r="BA83" i="3"/>
  <c r="BG83" i="3" s="1"/>
  <c r="AD83" i="3"/>
  <c r="N83" i="3"/>
  <c r="M83" i="3"/>
  <c r="L83" i="3"/>
  <c r="J83" i="3"/>
  <c r="G83" i="3"/>
  <c r="H83" i="3" s="1"/>
  <c r="DJ82" i="3"/>
  <c r="DL82" i="3" s="1"/>
  <c r="DM82" i="3" s="1"/>
  <c r="CS82" i="3"/>
  <c r="CY82" i="3" s="1"/>
  <c r="DD82" i="3" s="1"/>
  <c r="BW82" i="3"/>
  <c r="CC82" i="3" s="1"/>
  <c r="BA82" i="3"/>
  <c r="BG82" i="3" s="1"/>
  <c r="BH82" i="3" s="1"/>
  <c r="AD82" i="3"/>
  <c r="J82" i="3"/>
  <c r="P82" i="3" s="1"/>
  <c r="G82" i="3"/>
  <c r="H82" i="3" s="1"/>
  <c r="DJ81" i="3"/>
  <c r="DL81" i="3" s="1"/>
  <c r="DM81" i="3" s="1"/>
  <c r="CS81" i="3"/>
  <c r="CY81" i="3" s="1"/>
  <c r="CD81" i="3"/>
  <c r="BW81" i="3"/>
  <c r="CC81" i="3" s="1"/>
  <c r="CH81" i="3" s="1"/>
  <c r="CJ81" i="3" s="1"/>
  <c r="BA81" i="3"/>
  <c r="BG81" i="3" s="1"/>
  <c r="BL81" i="3" s="1"/>
  <c r="BN81" i="3" s="1"/>
  <c r="AD81" i="3"/>
  <c r="Q81" i="3"/>
  <c r="O81" i="3"/>
  <c r="G81" i="3"/>
  <c r="J81" i="3" s="1"/>
  <c r="K81" i="3" s="1"/>
  <c r="DL80" i="3"/>
  <c r="DM80" i="3" s="1"/>
  <c r="DJ80" i="3"/>
  <c r="CS80" i="3"/>
  <c r="CY80" i="3" s="1"/>
  <c r="DD80" i="3" s="1"/>
  <c r="BW80" i="3"/>
  <c r="CC80" i="3" s="1"/>
  <c r="BA80" i="3"/>
  <c r="BG80" i="3" s="1"/>
  <c r="AD80" i="3"/>
  <c r="H80" i="3"/>
  <c r="G80" i="3"/>
  <c r="J80" i="3" s="1"/>
  <c r="P80" i="3" s="1"/>
  <c r="DL79" i="3"/>
  <c r="DM79" i="3" s="1"/>
  <c r="DJ79" i="3"/>
  <c r="CY79" i="3"/>
  <c r="CS79" i="3"/>
  <c r="CC79" i="3"/>
  <c r="CH79" i="3" s="1"/>
  <c r="CI79" i="3" s="1"/>
  <c r="BW79" i="3"/>
  <c r="BL79" i="3"/>
  <c r="BA79" i="3"/>
  <c r="BG79" i="3" s="1"/>
  <c r="BH79" i="3" s="1"/>
  <c r="AD79" i="3"/>
  <c r="G79" i="3"/>
  <c r="J79" i="3" s="1"/>
  <c r="DJ78" i="3"/>
  <c r="DL78" i="3" s="1"/>
  <c r="DM78" i="3" s="1"/>
  <c r="CS78" i="3"/>
  <c r="CY78" i="3" s="1"/>
  <c r="CD78" i="3"/>
  <c r="BW78" i="3"/>
  <c r="CC78" i="3" s="1"/>
  <c r="CH78" i="3" s="1"/>
  <c r="BA78" i="3"/>
  <c r="BG78" i="3" s="1"/>
  <c r="AD78" i="3"/>
  <c r="M78" i="3"/>
  <c r="L78" i="3"/>
  <c r="G78" i="3"/>
  <c r="DJ77" i="3"/>
  <c r="DL77" i="3" s="1"/>
  <c r="DM77" i="3" s="1"/>
  <c r="CS77" i="3"/>
  <c r="CY77" i="3" s="1"/>
  <c r="BW77" i="3"/>
  <c r="CC77" i="3" s="1"/>
  <c r="CH77" i="3" s="1"/>
  <c r="BA77" i="3"/>
  <c r="BG77" i="3" s="1"/>
  <c r="AD77" i="3"/>
  <c r="G77" i="3"/>
  <c r="J77" i="3" s="1"/>
  <c r="P77" i="3" s="1"/>
  <c r="DJ76" i="3"/>
  <c r="DL76" i="3" s="1"/>
  <c r="DM76" i="3" s="1"/>
  <c r="CS76" i="3"/>
  <c r="CY76" i="3" s="1"/>
  <c r="BW76" i="3"/>
  <c r="CC76" i="3" s="1"/>
  <c r="CH76" i="3" s="1"/>
  <c r="CJ76" i="3" s="1"/>
  <c r="BA76" i="3"/>
  <c r="BG76" i="3" s="1"/>
  <c r="AD76" i="3"/>
  <c r="G76" i="3"/>
  <c r="J76" i="3" s="1"/>
  <c r="K76" i="3" s="1"/>
  <c r="DJ75" i="3"/>
  <c r="DL75" i="3" s="1"/>
  <c r="DM75" i="3" s="1"/>
  <c r="CS75" i="3"/>
  <c r="CY75" i="3" s="1"/>
  <c r="BW75" i="3"/>
  <c r="CC75" i="3" s="1"/>
  <c r="BG75" i="3"/>
  <c r="BL75" i="3" s="1"/>
  <c r="BA75" i="3"/>
  <c r="AD75" i="3"/>
  <c r="G75" i="3"/>
  <c r="J75" i="3" s="1"/>
  <c r="DJ74" i="3"/>
  <c r="DL74" i="3" s="1"/>
  <c r="DM74" i="3" s="1"/>
  <c r="CY74" i="3"/>
  <c r="CS74" i="3"/>
  <c r="CC74" i="3"/>
  <c r="CH74" i="3" s="1"/>
  <c r="BW74" i="3"/>
  <c r="BA74" i="3"/>
  <c r="BG74" i="3" s="1"/>
  <c r="AD74" i="3"/>
  <c r="J74" i="3"/>
  <c r="P74" i="3" s="1"/>
  <c r="G74" i="3"/>
  <c r="H74" i="3" s="1"/>
  <c r="DJ73" i="3"/>
  <c r="DL73" i="3" s="1"/>
  <c r="DM73" i="3" s="1"/>
  <c r="CZ73" i="3"/>
  <c r="CS73" i="3"/>
  <c r="CY73" i="3" s="1"/>
  <c r="DD73" i="3" s="1"/>
  <c r="BW73" i="3"/>
  <c r="CC73" i="3" s="1"/>
  <c r="BA73" i="3"/>
  <c r="BG73" i="3" s="1"/>
  <c r="AD73" i="3"/>
  <c r="G73" i="3"/>
  <c r="H73" i="3" s="1"/>
  <c r="DJ72" i="3"/>
  <c r="DL72" i="3" s="1"/>
  <c r="DM72" i="3" s="1"/>
  <c r="CS72" i="3"/>
  <c r="CY72" i="3" s="1"/>
  <c r="BW72" i="3"/>
  <c r="CC72" i="3" s="1"/>
  <c r="BA72" i="3"/>
  <c r="BG72" i="3" s="1"/>
  <c r="BL72" i="3" s="1"/>
  <c r="AD72" i="3"/>
  <c r="H72" i="3"/>
  <c r="G72" i="3"/>
  <c r="J72" i="3" s="1"/>
  <c r="P72" i="3" s="1"/>
  <c r="DJ71" i="3"/>
  <c r="DL71" i="3" s="1"/>
  <c r="DM71" i="3" s="1"/>
  <c r="CS71" i="3"/>
  <c r="CY71" i="3" s="1"/>
  <c r="CD71" i="3"/>
  <c r="BW71" i="3"/>
  <c r="CC71" i="3" s="1"/>
  <c r="CH71" i="3" s="1"/>
  <c r="BA71" i="3"/>
  <c r="BG71" i="3" s="1"/>
  <c r="AD71" i="3"/>
  <c r="G71" i="3"/>
  <c r="H71" i="3" s="1"/>
  <c r="DJ70" i="3"/>
  <c r="DL70" i="3" s="1"/>
  <c r="DM70" i="3" s="1"/>
  <c r="CS70" i="3"/>
  <c r="CY70" i="3" s="1"/>
  <c r="BW70" i="3"/>
  <c r="CC70" i="3" s="1"/>
  <c r="BA70" i="3"/>
  <c r="BG70" i="3" s="1"/>
  <c r="AD70" i="3"/>
  <c r="G70" i="3"/>
  <c r="J70" i="3" s="1"/>
  <c r="DJ69" i="3"/>
  <c r="DL69" i="3" s="1"/>
  <c r="DM69" i="3" s="1"/>
  <c r="CS69" i="3"/>
  <c r="CY69" i="3" s="1"/>
  <c r="BW69" i="3"/>
  <c r="CC69" i="3" s="1"/>
  <c r="BH69" i="3"/>
  <c r="BA69" i="3"/>
  <c r="BG69" i="3" s="1"/>
  <c r="BL69" i="3" s="1"/>
  <c r="AD69" i="3"/>
  <c r="G69" i="3"/>
  <c r="J69" i="3" s="1"/>
  <c r="DL68" i="3"/>
  <c r="DM68" i="3" s="1"/>
  <c r="DJ68" i="3"/>
  <c r="CY68" i="3"/>
  <c r="DD68" i="3" s="1"/>
  <c r="CS68" i="3"/>
  <c r="BW68" i="3"/>
  <c r="CC68" i="3" s="1"/>
  <c r="BG68" i="3"/>
  <c r="BH68" i="3" s="1"/>
  <c r="BA68" i="3"/>
  <c r="AD68" i="3"/>
  <c r="H68" i="3"/>
  <c r="G68" i="3"/>
  <c r="J68" i="3" s="1"/>
  <c r="P68" i="3" s="1"/>
  <c r="DJ67" i="3"/>
  <c r="DL67" i="3" s="1"/>
  <c r="DM67" i="3" s="1"/>
  <c r="CS67" i="3"/>
  <c r="CY67" i="3" s="1"/>
  <c r="BW67" i="3"/>
  <c r="CC67" i="3" s="1"/>
  <c r="BA67" i="3"/>
  <c r="BG67" i="3" s="1"/>
  <c r="AD67" i="3"/>
  <c r="G67" i="3"/>
  <c r="DL66" i="3"/>
  <c r="DM66" i="3" s="1"/>
  <c r="DJ66" i="3"/>
  <c r="CY66" i="3"/>
  <c r="CS66" i="3"/>
  <c r="CC66" i="3"/>
  <c r="CH66" i="3" s="1"/>
  <c r="BW66" i="3"/>
  <c r="BA66" i="3"/>
  <c r="BG66" i="3" s="1"/>
  <c r="AD66" i="3"/>
  <c r="G66" i="3"/>
  <c r="J66" i="3" s="1"/>
  <c r="DJ65" i="3"/>
  <c r="DL65" i="3" s="1"/>
  <c r="DM65" i="3" s="1"/>
  <c r="CS65" i="3"/>
  <c r="CY65" i="3" s="1"/>
  <c r="DD65" i="3" s="1"/>
  <c r="BW65" i="3"/>
  <c r="CC65" i="3" s="1"/>
  <c r="BA65" i="3"/>
  <c r="BG65" i="3" s="1"/>
  <c r="AD65" i="3"/>
  <c r="J65" i="3"/>
  <c r="G65" i="3"/>
  <c r="H65" i="3" s="1"/>
  <c r="DJ64" i="3"/>
  <c r="DL64" i="3" s="1"/>
  <c r="DM64" i="3" s="1"/>
  <c r="CY64" i="3"/>
  <c r="CZ64" i="3" s="1"/>
  <c r="CS64" i="3"/>
  <c r="CC64" i="3"/>
  <c r="BW64" i="3"/>
  <c r="BG64" i="3"/>
  <c r="BL64" i="3" s="1"/>
  <c r="BA64" i="3"/>
  <c r="AD64" i="3"/>
  <c r="G64" i="3"/>
  <c r="J64" i="3" s="1"/>
  <c r="P64" i="3" s="1"/>
  <c r="DJ63" i="3"/>
  <c r="DL63" i="3" s="1"/>
  <c r="DM63" i="3" s="1"/>
  <c r="CS63" i="3"/>
  <c r="CY63" i="3" s="1"/>
  <c r="BW63" i="3"/>
  <c r="CC63" i="3" s="1"/>
  <c r="CH63" i="3" s="1"/>
  <c r="BA63" i="3"/>
  <c r="BG63" i="3" s="1"/>
  <c r="AD63" i="3"/>
  <c r="G63" i="3"/>
  <c r="H63" i="3" s="1"/>
  <c r="DJ62" i="3"/>
  <c r="DL62" i="3" s="1"/>
  <c r="DM62" i="3" s="1"/>
  <c r="CS62" i="3"/>
  <c r="CY62" i="3" s="1"/>
  <c r="BW62" i="3"/>
  <c r="CC62" i="3" s="1"/>
  <c r="BA62" i="3"/>
  <c r="BG62" i="3" s="1"/>
  <c r="AD62" i="3"/>
  <c r="G62" i="3"/>
  <c r="J62" i="3" s="1"/>
  <c r="DJ61" i="3"/>
  <c r="DL61" i="3" s="1"/>
  <c r="DM61" i="3" s="1"/>
  <c r="CS61" i="3"/>
  <c r="CY61" i="3" s="1"/>
  <c r="BW61" i="3"/>
  <c r="CC61" i="3" s="1"/>
  <c r="BA61" i="3"/>
  <c r="BG61" i="3" s="1"/>
  <c r="BL61" i="3" s="1"/>
  <c r="AD61" i="3"/>
  <c r="G61" i="3"/>
  <c r="J61" i="3" s="1"/>
  <c r="DJ60" i="3"/>
  <c r="DL60" i="3" s="1"/>
  <c r="DM60" i="3" s="1"/>
  <c r="CS60" i="3"/>
  <c r="CY60" i="3" s="1"/>
  <c r="DD60" i="3" s="1"/>
  <c r="BW60" i="3"/>
  <c r="CC60" i="3" s="1"/>
  <c r="BA60" i="3"/>
  <c r="BG60" i="3" s="1"/>
  <c r="AD60" i="3"/>
  <c r="J60" i="3"/>
  <c r="P60" i="3" s="1"/>
  <c r="G60" i="3"/>
  <c r="H60" i="3" s="1"/>
  <c r="DJ59" i="3"/>
  <c r="DL59" i="3" s="1"/>
  <c r="DM59" i="3" s="1"/>
  <c r="CS59" i="3"/>
  <c r="CY59" i="3" s="1"/>
  <c r="BW59" i="3"/>
  <c r="CC59" i="3" s="1"/>
  <c r="BA59" i="3"/>
  <c r="BG59" i="3" s="1"/>
  <c r="AD59" i="3"/>
  <c r="G59" i="3"/>
  <c r="DJ58" i="3"/>
  <c r="DL58" i="3" s="1"/>
  <c r="DM58" i="3" s="1"/>
  <c r="CS58" i="3"/>
  <c r="CY58" i="3" s="1"/>
  <c r="BW58" i="3"/>
  <c r="CC58" i="3" s="1"/>
  <c r="CH58" i="3" s="1"/>
  <c r="BA58" i="3"/>
  <c r="BG58" i="3" s="1"/>
  <c r="AD58" i="3"/>
  <c r="H58" i="3"/>
  <c r="G58" i="3"/>
  <c r="J58" i="3" s="1"/>
  <c r="DJ57" i="3"/>
  <c r="DL57" i="3" s="1"/>
  <c r="DM57" i="3" s="1"/>
  <c r="CS57" i="3"/>
  <c r="CY57" i="3" s="1"/>
  <c r="DD57" i="3" s="1"/>
  <c r="BW57" i="3"/>
  <c r="CC57" i="3" s="1"/>
  <c r="BA57" i="3"/>
  <c r="BG57" i="3" s="1"/>
  <c r="AD57" i="3"/>
  <c r="J57" i="3"/>
  <c r="G57" i="3"/>
  <c r="H57" i="3" s="1"/>
  <c r="DJ56" i="3"/>
  <c r="DL56" i="3" s="1"/>
  <c r="DM56" i="3" s="1"/>
  <c r="CY56" i="3"/>
  <c r="CZ56" i="3" s="1"/>
  <c r="CS56" i="3"/>
  <c r="CC56" i="3"/>
  <c r="BW56" i="3"/>
  <c r="BG56" i="3"/>
  <c r="BL56" i="3" s="1"/>
  <c r="BA56" i="3"/>
  <c r="AD56" i="3"/>
  <c r="H56" i="3"/>
  <c r="G56" i="3"/>
  <c r="J56" i="3" s="1"/>
  <c r="P56" i="3" s="1"/>
  <c r="DJ55" i="3"/>
  <c r="DL55" i="3" s="1"/>
  <c r="DM55" i="3" s="1"/>
  <c r="CS55" i="3"/>
  <c r="CY55" i="3" s="1"/>
  <c r="CD55" i="3"/>
  <c r="BW55" i="3"/>
  <c r="CC55" i="3" s="1"/>
  <c r="CH55" i="3" s="1"/>
  <c r="BA55" i="3"/>
  <c r="BG55" i="3" s="1"/>
  <c r="AD55" i="3"/>
  <c r="G55" i="3"/>
  <c r="H55" i="3" s="1"/>
  <c r="DJ54" i="3"/>
  <c r="DL54" i="3" s="1"/>
  <c r="DM54" i="3" s="1"/>
  <c r="CS54" i="3"/>
  <c r="CY54" i="3" s="1"/>
  <c r="CC54" i="3"/>
  <c r="CD54" i="3" s="1"/>
  <c r="BW54" i="3"/>
  <c r="BG54" i="3"/>
  <c r="BH54" i="3" s="1"/>
  <c r="BA54" i="3"/>
  <c r="AD54" i="3"/>
  <c r="G54" i="3"/>
  <c r="J54" i="3" s="1"/>
  <c r="DJ53" i="3"/>
  <c r="DL53" i="3" s="1"/>
  <c r="DM53" i="3" s="1"/>
  <c r="CS53" i="3"/>
  <c r="CY53" i="3" s="1"/>
  <c r="BW53" i="3"/>
  <c r="CC53" i="3" s="1"/>
  <c r="BM53" i="3"/>
  <c r="BH53" i="3"/>
  <c r="BA53" i="3"/>
  <c r="BG53" i="3" s="1"/>
  <c r="BL53" i="3" s="1"/>
  <c r="BN53" i="3" s="1"/>
  <c r="AD53" i="3"/>
  <c r="G53" i="3"/>
  <c r="DL52" i="3"/>
  <c r="DM52" i="3" s="1"/>
  <c r="DJ52" i="3"/>
  <c r="CY52" i="3"/>
  <c r="CS52" i="3"/>
  <c r="BW52" i="3"/>
  <c r="CC52" i="3" s="1"/>
  <c r="BG52" i="3"/>
  <c r="BH52" i="3" s="1"/>
  <c r="BA52" i="3"/>
  <c r="AD52" i="3"/>
  <c r="H52" i="3"/>
  <c r="G52" i="3"/>
  <c r="J52" i="3" s="1"/>
  <c r="P52" i="3" s="1"/>
  <c r="DJ51" i="3"/>
  <c r="DL51" i="3" s="1"/>
  <c r="DM51" i="3" s="1"/>
  <c r="CS51" i="3"/>
  <c r="CY51" i="3" s="1"/>
  <c r="DD51" i="3" s="1"/>
  <c r="BW51" i="3"/>
  <c r="CC51" i="3" s="1"/>
  <c r="BA51" i="3"/>
  <c r="BG51" i="3" s="1"/>
  <c r="AD51" i="3"/>
  <c r="J51" i="3"/>
  <c r="G51" i="3"/>
  <c r="H51" i="3" s="1"/>
  <c r="DL50" i="3"/>
  <c r="DM50" i="3" s="1"/>
  <c r="DJ50" i="3"/>
  <c r="CY50" i="3"/>
  <c r="CZ50" i="3" s="1"/>
  <c r="CS50" i="3"/>
  <c r="CC50" i="3"/>
  <c r="BW50" i="3"/>
  <c r="BA50" i="3"/>
  <c r="BG50" i="3" s="1"/>
  <c r="AD50" i="3"/>
  <c r="G50" i="3"/>
  <c r="J50" i="3" s="1"/>
  <c r="DJ49" i="3"/>
  <c r="DL49" i="3" s="1"/>
  <c r="DM49" i="3" s="1"/>
  <c r="CS49" i="3"/>
  <c r="CY49" i="3" s="1"/>
  <c r="DD49" i="3" s="1"/>
  <c r="DF49" i="3" s="1"/>
  <c r="BW49" i="3"/>
  <c r="CC49" i="3" s="1"/>
  <c r="CH49" i="3" s="1"/>
  <c r="BA49" i="3"/>
  <c r="BG49" i="3" s="1"/>
  <c r="AD49" i="3"/>
  <c r="G49" i="3"/>
  <c r="H49" i="3" s="1"/>
  <c r="DJ48" i="3"/>
  <c r="DL48" i="3" s="1"/>
  <c r="DM48" i="3" s="1"/>
  <c r="CY48" i="3"/>
  <c r="CZ48" i="3" s="1"/>
  <c r="CS48" i="3"/>
  <c r="CC48" i="3"/>
  <c r="CD48" i="3" s="1"/>
  <c r="BW48" i="3"/>
  <c r="BG48" i="3"/>
  <c r="BA48" i="3"/>
  <c r="AD48" i="3"/>
  <c r="G48" i="3"/>
  <c r="J48" i="3" s="1"/>
  <c r="P48" i="3" s="1"/>
  <c r="DJ47" i="3"/>
  <c r="DL47" i="3" s="1"/>
  <c r="DM47" i="3" s="1"/>
  <c r="CS47" i="3"/>
  <c r="CY47" i="3" s="1"/>
  <c r="BW47" i="3"/>
  <c r="CC47" i="3" s="1"/>
  <c r="CH47" i="3" s="1"/>
  <c r="CJ47" i="3" s="1"/>
  <c r="BA47" i="3"/>
  <c r="BG47" i="3" s="1"/>
  <c r="BL47" i="3" s="1"/>
  <c r="AD47" i="3"/>
  <c r="G47" i="3"/>
  <c r="H47" i="3" s="1"/>
  <c r="DJ46" i="3"/>
  <c r="DL46" i="3" s="1"/>
  <c r="DM46" i="3" s="1"/>
  <c r="CS46" i="3"/>
  <c r="CY46" i="3" s="1"/>
  <c r="CC46" i="3"/>
  <c r="CD46" i="3" s="1"/>
  <c r="BW46" i="3"/>
  <c r="BG46" i="3"/>
  <c r="BH46" i="3" s="1"/>
  <c r="BA46" i="3"/>
  <c r="AD46" i="3"/>
  <c r="G46" i="3"/>
  <c r="J46" i="3" s="1"/>
  <c r="DM45" i="3"/>
  <c r="DJ45" i="3"/>
  <c r="DL45" i="3" s="1"/>
  <c r="CS45" i="3"/>
  <c r="CY45" i="3" s="1"/>
  <c r="BW45" i="3"/>
  <c r="CC45" i="3" s="1"/>
  <c r="BN45" i="3"/>
  <c r="BM45" i="3"/>
  <c r="BH45" i="3"/>
  <c r="BA45" i="3"/>
  <c r="BG45" i="3" s="1"/>
  <c r="BL45" i="3" s="1"/>
  <c r="AD45" i="3"/>
  <c r="G45" i="3"/>
  <c r="J45" i="3" s="1"/>
  <c r="DJ44" i="3"/>
  <c r="DL44" i="3" s="1"/>
  <c r="DM44" i="3" s="1"/>
  <c r="CS44" i="3"/>
  <c r="CY44" i="3" s="1"/>
  <c r="DD44" i="3" s="1"/>
  <c r="BW44" i="3"/>
  <c r="CC44" i="3" s="1"/>
  <c r="BG44" i="3"/>
  <c r="BH44" i="3" s="1"/>
  <c r="BA44" i="3"/>
  <c r="AD44" i="3"/>
  <c r="J44" i="3"/>
  <c r="H44" i="3"/>
  <c r="G44" i="3"/>
  <c r="DJ43" i="3"/>
  <c r="DL43" i="3" s="1"/>
  <c r="DM43" i="3" s="1"/>
  <c r="CS43" i="3"/>
  <c r="CY43" i="3" s="1"/>
  <c r="DD43" i="3" s="1"/>
  <c r="CC43" i="3"/>
  <c r="BW43" i="3"/>
  <c r="BA43" i="3"/>
  <c r="BG43" i="3" s="1"/>
  <c r="AD43" i="3"/>
  <c r="G43" i="3"/>
  <c r="H43" i="3" s="1"/>
  <c r="DL42" i="3"/>
  <c r="DM42" i="3" s="1"/>
  <c r="DJ42" i="3"/>
  <c r="CS42" i="3"/>
  <c r="CY42" i="3" s="1"/>
  <c r="BW42" i="3"/>
  <c r="CC42" i="3" s="1"/>
  <c r="CH42" i="3" s="1"/>
  <c r="CI42" i="3" s="1"/>
  <c r="BA42" i="3"/>
  <c r="BG42" i="3" s="1"/>
  <c r="BH42" i="3" s="1"/>
  <c r="AD42" i="3"/>
  <c r="G42" i="3"/>
  <c r="J42" i="3" s="1"/>
  <c r="DJ41" i="3"/>
  <c r="DL41" i="3" s="1"/>
  <c r="DM41" i="3" s="1"/>
  <c r="CS41" i="3"/>
  <c r="CY41" i="3" s="1"/>
  <c r="DD41" i="3" s="1"/>
  <c r="DF41" i="3" s="1"/>
  <c r="CH41" i="3"/>
  <c r="CD41" i="3"/>
  <c r="BW41" i="3"/>
  <c r="CC41" i="3" s="1"/>
  <c r="BA41" i="3"/>
  <c r="BG41" i="3" s="1"/>
  <c r="AD41" i="3"/>
  <c r="G41" i="3"/>
  <c r="H41" i="3" s="1"/>
  <c r="DJ40" i="3"/>
  <c r="DL40" i="3" s="1"/>
  <c r="DM40" i="3" s="1"/>
  <c r="CY40" i="3"/>
  <c r="CZ40" i="3" s="1"/>
  <c r="CS40" i="3"/>
  <c r="CC40" i="3"/>
  <c r="CD40" i="3" s="1"/>
  <c r="BW40" i="3"/>
  <c r="BG40" i="3"/>
  <c r="BL40" i="3" s="1"/>
  <c r="BM40" i="3" s="1"/>
  <c r="BA40" i="3"/>
  <c r="AD40" i="3"/>
  <c r="G40" i="3"/>
  <c r="J40" i="3" s="1"/>
  <c r="P40" i="3" s="1"/>
  <c r="DJ39" i="3"/>
  <c r="DL39" i="3" s="1"/>
  <c r="DM39" i="3" s="1"/>
  <c r="CS39" i="3"/>
  <c r="CY39" i="3" s="1"/>
  <c r="DD39" i="3" s="1"/>
  <c r="DF39" i="3" s="1"/>
  <c r="BW39" i="3"/>
  <c r="CC39" i="3" s="1"/>
  <c r="CH39" i="3" s="1"/>
  <c r="CI39" i="3" s="1"/>
  <c r="BA39" i="3"/>
  <c r="BG39" i="3" s="1"/>
  <c r="AD39" i="3"/>
  <c r="G39" i="3"/>
  <c r="H39" i="3" s="1"/>
  <c r="DJ38" i="3"/>
  <c r="DL38" i="3" s="1"/>
  <c r="DM38" i="3" s="1"/>
  <c r="DD38" i="3"/>
  <c r="DE38" i="3" s="1"/>
  <c r="CS38" i="3"/>
  <c r="CY38" i="3" s="1"/>
  <c r="CZ38" i="3" s="1"/>
  <c r="CC38" i="3"/>
  <c r="CD38" i="3" s="1"/>
  <c r="BW38" i="3"/>
  <c r="BA38" i="3"/>
  <c r="BG38" i="3" s="1"/>
  <c r="AD38" i="3"/>
  <c r="G38" i="3"/>
  <c r="J38" i="3" s="1"/>
  <c r="P38" i="3" s="1"/>
  <c r="DJ37" i="3"/>
  <c r="DL37" i="3" s="1"/>
  <c r="DM37" i="3" s="1"/>
  <c r="CS37" i="3"/>
  <c r="CY37" i="3" s="1"/>
  <c r="BW37" i="3"/>
  <c r="CC37" i="3" s="1"/>
  <c r="CH37" i="3" s="1"/>
  <c r="CJ37" i="3" s="1"/>
  <c r="BA37" i="3"/>
  <c r="BG37" i="3" s="1"/>
  <c r="BL37" i="3" s="1"/>
  <c r="AD37" i="3"/>
  <c r="G37" i="3"/>
  <c r="H37" i="3" s="1"/>
  <c r="DL36" i="3"/>
  <c r="DM36" i="3" s="1"/>
  <c r="DJ36" i="3"/>
  <c r="CY36" i="3"/>
  <c r="DD36" i="3" s="1"/>
  <c r="CS36" i="3"/>
  <c r="CC36" i="3"/>
  <c r="CD36" i="3" s="1"/>
  <c r="BW36" i="3"/>
  <c r="BA36" i="3"/>
  <c r="BG36" i="3" s="1"/>
  <c r="AD36" i="3"/>
  <c r="G36" i="3"/>
  <c r="H36" i="3" s="1"/>
  <c r="DJ35" i="3"/>
  <c r="DL35" i="3" s="1"/>
  <c r="DM35" i="3" s="1"/>
  <c r="CY35" i="3"/>
  <c r="DD35" i="3" s="1"/>
  <c r="CS35" i="3"/>
  <c r="BW35" i="3"/>
  <c r="CC35" i="3" s="1"/>
  <c r="BH35" i="3"/>
  <c r="BA35" i="3"/>
  <c r="BG35" i="3" s="1"/>
  <c r="BL35" i="3" s="1"/>
  <c r="BM35" i="3" s="1"/>
  <c r="AD35" i="3"/>
  <c r="G35" i="3"/>
  <c r="J35" i="3" s="1"/>
  <c r="DL34" i="3"/>
  <c r="DM34" i="3" s="1"/>
  <c r="DJ34" i="3"/>
  <c r="CS34" i="3"/>
  <c r="CY34" i="3" s="1"/>
  <c r="BW34" i="3"/>
  <c r="CC34" i="3" s="1"/>
  <c r="CH34" i="3" s="1"/>
  <c r="BA34" i="3"/>
  <c r="BG34" i="3" s="1"/>
  <c r="AD34" i="3"/>
  <c r="H34" i="3"/>
  <c r="G34" i="3"/>
  <c r="J34" i="3" s="1"/>
  <c r="P34" i="3" s="1"/>
  <c r="DM33" i="3"/>
  <c r="DJ33" i="3"/>
  <c r="DL33" i="3" s="1"/>
  <c r="CS33" i="3"/>
  <c r="CY33" i="3" s="1"/>
  <c r="DD33" i="3" s="1"/>
  <c r="BW33" i="3"/>
  <c r="CC33" i="3" s="1"/>
  <c r="BA33" i="3"/>
  <c r="BG33" i="3" s="1"/>
  <c r="BL33" i="3" s="1"/>
  <c r="BN33" i="3" s="1"/>
  <c r="AD33" i="3"/>
  <c r="G33" i="3"/>
  <c r="H33" i="3" s="1"/>
  <c r="DJ32" i="3"/>
  <c r="DL32" i="3" s="1"/>
  <c r="DM32" i="3" s="1"/>
  <c r="CS32" i="3"/>
  <c r="CY32" i="3" s="1"/>
  <c r="CZ32" i="3" s="1"/>
  <c r="BW32" i="3"/>
  <c r="CC32" i="3" s="1"/>
  <c r="CH32" i="3" s="1"/>
  <c r="BG32" i="3"/>
  <c r="BL32" i="3" s="1"/>
  <c r="BA32" i="3"/>
  <c r="AD32" i="3"/>
  <c r="G32" i="3"/>
  <c r="J32" i="3" s="1"/>
  <c r="P32" i="3" s="1"/>
  <c r="DJ31" i="3"/>
  <c r="DL31" i="3" s="1"/>
  <c r="DM31" i="3" s="1"/>
  <c r="DF31" i="3"/>
  <c r="CZ31" i="3"/>
  <c r="CS31" i="3"/>
  <c r="CY31" i="3" s="1"/>
  <c r="DD31" i="3" s="1"/>
  <c r="DE31" i="3" s="1"/>
  <c r="BW31" i="3"/>
  <c r="CC31" i="3" s="1"/>
  <c r="CD31" i="3" s="1"/>
  <c r="BA31" i="3"/>
  <c r="BG31" i="3" s="1"/>
  <c r="AD31" i="3"/>
  <c r="G31" i="3"/>
  <c r="H31" i="3" s="1"/>
  <c r="DJ30" i="3"/>
  <c r="DL30" i="3" s="1"/>
  <c r="DM30" i="3" s="1"/>
  <c r="CS30" i="3"/>
  <c r="CY30" i="3" s="1"/>
  <c r="CC30" i="3"/>
  <c r="CD30" i="3" s="1"/>
  <c r="BW30" i="3"/>
  <c r="BG30" i="3"/>
  <c r="BL30" i="3" s="1"/>
  <c r="BA30" i="3"/>
  <c r="AD30" i="3"/>
  <c r="K30" i="3"/>
  <c r="H30" i="3"/>
  <c r="G30" i="3"/>
  <c r="J30" i="3" s="1"/>
  <c r="P30" i="3" s="1"/>
  <c r="DJ29" i="3"/>
  <c r="DL29" i="3" s="1"/>
  <c r="DM29" i="3" s="1"/>
  <c r="CS29" i="3"/>
  <c r="CY29" i="3" s="1"/>
  <c r="CJ29" i="3"/>
  <c r="CI29" i="3"/>
  <c r="CD29" i="3"/>
  <c r="BW29" i="3"/>
  <c r="CC29" i="3" s="1"/>
  <c r="CH29" i="3" s="1"/>
  <c r="BL29" i="3"/>
  <c r="BN29" i="3" s="1"/>
  <c r="BA29" i="3"/>
  <c r="BG29" i="3" s="1"/>
  <c r="BH29" i="3" s="1"/>
  <c r="AD29" i="3"/>
  <c r="H29" i="3"/>
  <c r="G29" i="3"/>
  <c r="J29" i="3" s="1"/>
  <c r="DJ28" i="3"/>
  <c r="DL28" i="3" s="1"/>
  <c r="DM28" i="3" s="1"/>
  <c r="CS28" i="3"/>
  <c r="CY28" i="3" s="1"/>
  <c r="DD28" i="3" s="1"/>
  <c r="BW28" i="3"/>
  <c r="CC28" i="3" s="1"/>
  <c r="BA28" i="3"/>
  <c r="BG28" i="3" s="1"/>
  <c r="AD28" i="3"/>
  <c r="G28" i="3"/>
  <c r="J28" i="3" s="1"/>
  <c r="DJ27" i="3"/>
  <c r="DL27" i="3" s="1"/>
  <c r="DM27" i="3" s="1"/>
  <c r="CY27" i="3"/>
  <c r="CZ27" i="3" s="1"/>
  <c r="CS27" i="3"/>
  <c r="CC27" i="3"/>
  <c r="CH27" i="3" s="1"/>
  <c r="CJ27" i="3" s="1"/>
  <c r="BW27" i="3"/>
  <c r="BN27" i="3"/>
  <c r="BH27" i="3"/>
  <c r="BA27" i="3"/>
  <c r="BG27" i="3" s="1"/>
  <c r="BL27" i="3" s="1"/>
  <c r="BM27" i="3" s="1"/>
  <c r="AD27" i="3"/>
  <c r="G27" i="3"/>
  <c r="J27" i="3" s="1"/>
  <c r="DJ26" i="3"/>
  <c r="DL26" i="3" s="1"/>
  <c r="DM26" i="3" s="1"/>
  <c r="CS26" i="3"/>
  <c r="CY26" i="3" s="1"/>
  <c r="DD26" i="3" s="1"/>
  <c r="BW26" i="3"/>
  <c r="CC26" i="3" s="1"/>
  <c r="BA26" i="3"/>
  <c r="BG26" i="3" s="1"/>
  <c r="BH26" i="3" s="1"/>
  <c r="AD26" i="3"/>
  <c r="G26" i="3"/>
  <c r="J26" i="3" s="1"/>
  <c r="DJ25" i="3"/>
  <c r="DL25" i="3" s="1"/>
  <c r="DM25" i="3" s="1"/>
  <c r="CS25" i="3"/>
  <c r="CY25" i="3" s="1"/>
  <c r="DD25" i="3" s="1"/>
  <c r="BW25" i="3"/>
  <c r="CC25" i="3" s="1"/>
  <c r="BA25" i="3"/>
  <c r="BG25" i="3" s="1"/>
  <c r="AD25" i="3"/>
  <c r="J25" i="3"/>
  <c r="P25" i="3" s="1"/>
  <c r="G25" i="3"/>
  <c r="H25" i="3" s="1"/>
  <c r="DL24" i="3"/>
  <c r="DM24" i="3" s="1"/>
  <c r="DJ24" i="3"/>
  <c r="CS24" i="3"/>
  <c r="CY24" i="3" s="1"/>
  <c r="BW24" i="3"/>
  <c r="CC24" i="3" s="1"/>
  <c r="BA24" i="3"/>
  <c r="BG24" i="3" s="1"/>
  <c r="AD24" i="3"/>
  <c r="G24" i="3"/>
  <c r="J24" i="3" s="1"/>
  <c r="DL23" i="3"/>
  <c r="DM23" i="3" s="1"/>
  <c r="DJ23" i="3"/>
  <c r="CY23" i="3"/>
  <c r="DD23" i="3" s="1"/>
  <c r="CS23" i="3"/>
  <c r="CC23" i="3"/>
  <c r="CH23" i="3" s="1"/>
  <c r="BW23" i="3"/>
  <c r="BA23" i="3"/>
  <c r="BG23" i="3" s="1"/>
  <c r="AD23" i="3"/>
  <c r="H23" i="3"/>
  <c r="G23" i="3"/>
  <c r="J23" i="3" s="1"/>
  <c r="DJ22" i="3"/>
  <c r="DL22" i="3" s="1"/>
  <c r="DM22" i="3" s="1"/>
  <c r="CY22" i="3"/>
  <c r="DD22" i="3" s="1"/>
  <c r="CS22" i="3"/>
  <c r="BW22" i="3"/>
  <c r="CC22" i="3" s="1"/>
  <c r="BA22" i="3"/>
  <c r="BG22" i="3" s="1"/>
  <c r="AD22" i="3"/>
  <c r="J22" i="3"/>
  <c r="P22" i="3" s="1"/>
  <c r="H22" i="3"/>
  <c r="G22" i="3"/>
  <c r="DJ21" i="3"/>
  <c r="DL21" i="3" s="1"/>
  <c r="DM21" i="3" s="1"/>
  <c r="CS21" i="3"/>
  <c r="CY21" i="3" s="1"/>
  <c r="BW21" i="3"/>
  <c r="CC21" i="3" s="1"/>
  <c r="CH21" i="3" s="1"/>
  <c r="BA21" i="3"/>
  <c r="BG21" i="3" s="1"/>
  <c r="BL21" i="3" s="1"/>
  <c r="AD21" i="3"/>
  <c r="H21" i="3"/>
  <c r="G21" i="3"/>
  <c r="J21" i="3" s="1"/>
  <c r="DJ20" i="3"/>
  <c r="DL20" i="3" s="1"/>
  <c r="DM20" i="3" s="1"/>
  <c r="CS20" i="3"/>
  <c r="CY20" i="3" s="1"/>
  <c r="BW20" i="3"/>
  <c r="CC20" i="3" s="1"/>
  <c r="BA20" i="3"/>
  <c r="BG20" i="3" s="1"/>
  <c r="AD20" i="3"/>
  <c r="G20" i="3"/>
  <c r="J20" i="3" s="1"/>
  <c r="DL19" i="3"/>
  <c r="DM19" i="3" s="1"/>
  <c r="DJ19" i="3"/>
  <c r="CS19" i="3"/>
  <c r="CY19" i="3" s="1"/>
  <c r="BW19" i="3"/>
  <c r="CC19" i="3" s="1"/>
  <c r="BA19" i="3"/>
  <c r="BG19" i="3" s="1"/>
  <c r="BL19" i="3" s="1"/>
  <c r="AD19" i="3"/>
  <c r="G19" i="3"/>
  <c r="J19" i="3" s="1"/>
  <c r="DJ18" i="3"/>
  <c r="DL18" i="3" s="1"/>
  <c r="DM18" i="3" s="1"/>
  <c r="CS18" i="3"/>
  <c r="CY18" i="3" s="1"/>
  <c r="BW18" i="3"/>
  <c r="CC18" i="3" s="1"/>
  <c r="BA18" i="3"/>
  <c r="BG18" i="3" s="1"/>
  <c r="AD18" i="3"/>
  <c r="G18" i="3"/>
  <c r="J18" i="3" s="1"/>
  <c r="DL17" i="3"/>
  <c r="DM17" i="3" s="1"/>
  <c r="DJ17" i="3"/>
  <c r="CY17" i="3"/>
  <c r="DD17" i="3" s="1"/>
  <c r="CS17" i="3"/>
  <c r="BW17" i="3"/>
  <c r="CC17" i="3" s="1"/>
  <c r="BA17" i="3"/>
  <c r="BG17" i="3" s="1"/>
  <c r="AD17" i="3"/>
  <c r="G17" i="3"/>
  <c r="J17" i="3" s="1"/>
  <c r="P17" i="3" s="1"/>
  <c r="DL16" i="3"/>
  <c r="DM16" i="3" s="1"/>
  <c r="DJ16" i="3"/>
  <c r="CS16" i="3"/>
  <c r="BW16" i="3"/>
  <c r="BA16" i="3"/>
  <c r="BG16" i="3" s="1"/>
  <c r="AD16" i="3"/>
  <c r="G16" i="3"/>
  <c r="DL15" i="3"/>
  <c r="DM15" i="3" s="1"/>
  <c r="DJ15" i="3"/>
  <c r="CY15" i="3"/>
  <c r="CS15" i="3"/>
  <c r="CC15" i="3"/>
  <c r="CH15" i="3" s="1"/>
  <c r="BW15" i="3"/>
  <c r="BA15" i="3"/>
  <c r="BG15" i="3" s="1"/>
  <c r="AD15" i="3"/>
  <c r="H15" i="3"/>
  <c r="G15" i="3"/>
  <c r="J15" i="3" s="1"/>
  <c r="EH13" i="3"/>
  <c r="EI13" i="3" s="1"/>
  <c r="EF13" i="3"/>
  <c r="EE13" i="3"/>
  <c r="ED13" i="3"/>
  <c r="EA13" i="3"/>
  <c r="DY13" i="3"/>
  <c r="DW13" i="3"/>
  <c r="DU13" i="3"/>
  <c r="DS13" i="3"/>
  <c r="DR13" i="3"/>
  <c r="DQ13" i="3"/>
  <c r="DP13" i="3"/>
  <c r="DI13" i="3"/>
  <c r="DH13" i="3"/>
  <c r="DB13" i="3"/>
  <c r="CW13" i="3"/>
  <c r="CU13" i="3"/>
  <c r="CQ13" i="3"/>
  <c r="CP13" i="3"/>
  <c r="CO13" i="3"/>
  <c r="CN13" i="3"/>
  <c r="CF13" i="3"/>
  <c r="CA13" i="3"/>
  <c r="BY13" i="3"/>
  <c r="BU13" i="3"/>
  <c r="BT13" i="3"/>
  <c r="BS13" i="3"/>
  <c r="BR13" i="3"/>
  <c r="BJ13" i="3"/>
  <c r="BE13" i="3"/>
  <c r="BC13" i="3"/>
  <c r="AY13" i="3"/>
  <c r="AX13" i="3"/>
  <c r="AW13" i="3"/>
  <c r="AV13" i="3"/>
  <c r="AN13" i="3"/>
  <c r="AI13" i="3"/>
  <c r="AH33" i="3" s="1"/>
  <c r="AF13" i="3"/>
  <c r="AB13" i="3"/>
  <c r="AA13" i="3"/>
  <c r="Z13" i="3"/>
  <c r="Y13" i="3"/>
  <c r="M13" i="3"/>
  <c r="L13" i="3"/>
  <c r="I13" i="3"/>
  <c r="F13" i="3"/>
  <c r="E13" i="3"/>
  <c r="D13" i="3"/>
  <c r="C13" i="3"/>
  <c r="CH10" i="3"/>
  <c r="BL10" i="3"/>
  <c r="AP10" i="3"/>
  <c r="BL18" i="3" l="1"/>
  <c r="BH18" i="3"/>
  <c r="P58" i="3"/>
  <c r="K58" i="3"/>
  <c r="CZ72" i="3"/>
  <c r="DD72" i="3"/>
  <c r="BH28" i="3"/>
  <c r="BL28" i="3"/>
  <c r="BN28" i="3" s="1"/>
  <c r="BL38" i="3"/>
  <c r="BH38" i="3"/>
  <c r="BL17" i="3"/>
  <c r="BN17" i="3" s="1"/>
  <c r="BH17" i="3"/>
  <c r="P42" i="3"/>
  <c r="K42" i="3"/>
  <c r="BH60" i="3"/>
  <c r="BL60" i="3"/>
  <c r="P21" i="3"/>
  <c r="K21" i="3"/>
  <c r="K26" i="3"/>
  <c r="P26" i="3"/>
  <c r="CD70" i="3"/>
  <c r="CH70" i="3"/>
  <c r="CH26" i="3"/>
  <c r="CI26" i="3" s="1"/>
  <c r="CD26" i="3"/>
  <c r="BH36" i="3"/>
  <c r="BL36" i="3"/>
  <c r="BN36" i="3" s="1"/>
  <c r="CZ42" i="3"/>
  <c r="DD42" i="3"/>
  <c r="DF42" i="3" s="1"/>
  <c r="BL25" i="3"/>
  <c r="BN25" i="3" s="1"/>
  <c r="BH25" i="3"/>
  <c r="CD62" i="3"/>
  <c r="CH62" i="3"/>
  <c r="CH33" i="3"/>
  <c r="CJ33" i="3" s="1"/>
  <c r="CD33" i="3"/>
  <c r="CH20" i="3"/>
  <c r="CD20" i="3"/>
  <c r="DD21" i="3"/>
  <c r="DF21" i="3" s="1"/>
  <c r="CZ21" i="3"/>
  <c r="P50" i="3"/>
  <c r="K50" i="3"/>
  <c r="K66" i="3"/>
  <c r="P66" i="3"/>
  <c r="CH19" i="3"/>
  <c r="CJ19" i="3" s="1"/>
  <c r="CD19" i="3"/>
  <c r="DD34" i="3"/>
  <c r="CZ34" i="3"/>
  <c r="CZ75" i="3"/>
  <c r="DD75" i="3"/>
  <c r="CZ30" i="3"/>
  <c r="DD30" i="3"/>
  <c r="P75" i="3"/>
  <c r="K75" i="3"/>
  <c r="CS13" i="3"/>
  <c r="CS9" i="3" s="1"/>
  <c r="DD27" i="3"/>
  <c r="DF27" i="3" s="1"/>
  <c r="CH31" i="3"/>
  <c r="CJ31" i="3" s="1"/>
  <c r="K32" i="3"/>
  <c r="J36" i="3"/>
  <c r="P36" i="3" s="1"/>
  <c r="J37" i="3"/>
  <c r="K37" i="3" s="1"/>
  <c r="AH39" i="3"/>
  <c r="DE49" i="3"/>
  <c r="CZ79" i="3"/>
  <c r="DD79" i="3"/>
  <c r="BH83" i="3"/>
  <c r="BL83" i="3"/>
  <c r="BM83" i="3" s="1"/>
  <c r="CH94" i="3"/>
  <c r="CJ94" i="3" s="1"/>
  <c r="CD94" i="3"/>
  <c r="BL100" i="3"/>
  <c r="BH100" i="3"/>
  <c r="BL130" i="3"/>
  <c r="BH130" i="3"/>
  <c r="BL133" i="3"/>
  <c r="BH133" i="3"/>
  <c r="BH134" i="3"/>
  <c r="BL134" i="3"/>
  <c r="CZ144" i="3"/>
  <c r="DD144" i="3"/>
  <c r="CD155" i="3"/>
  <c r="CH155" i="3"/>
  <c r="CD161" i="3"/>
  <c r="CH161" i="3"/>
  <c r="BH222" i="3"/>
  <c r="BL222" i="3"/>
  <c r="BL232" i="3"/>
  <c r="BN232" i="3" s="1"/>
  <c r="BH232" i="3"/>
  <c r="BN35" i="3"/>
  <c r="DF38" i="3"/>
  <c r="H40" i="3"/>
  <c r="BL42" i="3"/>
  <c r="BM42" i="3" s="1"/>
  <c r="J49" i="3"/>
  <c r="K49" i="3" s="1"/>
  <c r="CH54" i="3"/>
  <c r="K56" i="3"/>
  <c r="DD56" i="3"/>
  <c r="CZ57" i="3"/>
  <c r="J73" i="3"/>
  <c r="H76" i="3"/>
  <c r="BN86" i="3"/>
  <c r="BM86" i="3"/>
  <c r="BH92" i="3"/>
  <c r="CH102" i="3"/>
  <c r="CD102" i="3"/>
  <c r="CI107" i="3"/>
  <c r="CJ107" i="3"/>
  <c r="CH124" i="3"/>
  <c r="CD124" i="3"/>
  <c r="DD126" i="3"/>
  <c r="DE126" i="3" s="1"/>
  <c r="CZ126" i="3"/>
  <c r="CD134" i="3"/>
  <c r="CH134" i="3"/>
  <c r="CI134" i="3" s="1"/>
  <c r="CZ155" i="3"/>
  <c r="DD155" i="3"/>
  <c r="DE155" i="3" s="1"/>
  <c r="P157" i="3"/>
  <c r="K157" i="3"/>
  <c r="CH178" i="3"/>
  <c r="CD178" i="3"/>
  <c r="J183" i="3"/>
  <c r="H183" i="3"/>
  <c r="H191" i="3"/>
  <c r="J191" i="3"/>
  <c r="DE227" i="3"/>
  <c r="DF227" i="3"/>
  <c r="J255" i="3"/>
  <c r="H255" i="3"/>
  <c r="AK18" i="3"/>
  <c r="DD96" i="3"/>
  <c r="CZ96" i="3"/>
  <c r="CH114" i="3"/>
  <c r="CD114" i="3"/>
  <c r="CH116" i="3"/>
  <c r="CD116" i="3"/>
  <c r="CH132" i="3"/>
  <c r="CI132" i="3" s="1"/>
  <c r="CD132" i="3"/>
  <c r="DD134" i="3"/>
  <c r="DE134" i="3" s="1"/>
  <c r="CZ134" i="3"/>
  <c r="DD143" i="3"/>
  <c r="CZ143" i="3"/>
  <c r="J146" i="3"/>
  <c r="H146" i="3"/>
  <c r="BH159" i="3"/>
  <c r="BL159" i="3"/>
  <c r="BM159" i="3" s="1"/>
  <c r="J163" i="3"/>
  <c r="H163" i="3"/>
  <c r="K217" i="3"/>
  <c r="P217" i="3"/>
  <c r="DD232" i="3"/>
  <c r="CZ232" i="3"/>
  <c r="H271" i="3"/>
  <c r="J271" i="3"/>
  <c r="DL13" i="3"/>
  <c r="DM13" i="3" s="1"/>
  <c r="AH18" i="3"/>
  <c r="AD13" i="3"/>
  <c r="CZ22" i="3"/>
  <c r="CH30" i="3"/>
  <c r="CJ30" i="3" s="1"/>
  <c r="CD39" i="3"/>
  <c r="H42" i="3"/>
  <c r="AH43" i="3"/>
  <c r="H50" i="3"/>
  <c r="J63" i="3"/>
  <c r="H64" i="3"/>
  <c r="DD64" i="3"/>
  <c r="K74" i="3"/>
  <c r="BH81" i="3"/>
  <c r="CH85" i="3"/>
  <c r="CI85" i="3" s="1"/>
  <c r="CD85" i="3"/>
  <c r="DD89" i="3"/>
  <c r="CH141" i="3"/>
  <c r="CD141" i="3"/>
  <c r="CD142" i="3"/>
  <c r="CD151" i="3"/>
  <c r="CH151" i="3"/>
  <c r="CH153" i="3"/>
  <c r="H156" i="3"/>
  <c r="J156" i="3"/>
  <c r="K156" i="3" s="1"/>
  <c r="CD159" i="3"/>
  <c r="CH159" i="3"/>
  <c r="CZ171" i="3"/>
  <c r="DD171" i="3"/>
  <c r="K181" i="3"/>
  <c r="P253" i="3"/>
  <c r="K253" i="3"/>
  <c r="EB13" i="3"/>
  <c r="G13" i="3"/>
  <c r="H13" i="3" s="1"/>
  <c r="AH31" i="3"/>
  <c r="AK31" i="3" s="1"/>
  <c r="CJ39" i="3"/>
  <c r="BM79" i="3"/>
  <c r="BN79" i="3"/>
  <c r="BM81" i="3"/>
  <c r="BL147" i="3"/>
  <c r="BH147" i="3"/>
  <c r="CZ153" i="3"/>
  <c r="DD153" i="3"/>
  <c r="BL157" i="3"/>
  <c r="K162" i="3"/>
  <c r="P162" i="3"/>
  <c r="CD169" i="3"/>
  <c r="CH169" i="3"/>
  <c r="P173" i="3"/>
  <c r="CH185" i="3"/>
  <c r="CD208" i="3"/>
  <c r="CH208" i="3"/>
  <c r="CZ231" i="3"/>
  <c r="DD231" i="3"/>
  <c r="BN249" i="3"/>
  <c r="BM249" i="3"/>
  <c r="J270" i="3"/>
  <c r="H270" i="3"/>
  <c r="H302" i="3"/>
  <c r="J302" i="3"/>
  <c r="H17" i="3"/>
  <c r="H26" i="3"/>
  <c r="BH32" i="3"/>
  <c r="J39" i="3"/>
  <c r="J47" i="3"/>
  <c r="H48" i="3"/>
  <c r="DD48" i="3"/>
  <c r="CD49" i="3"/>
  <c r="CZ51" i="3"/>
  <c r="BL52" i="3"/>
  <c r="BM52" i="3" s="1"/>
  <c r="H66" i="3"/>
  <c r="BL68" i="3"/>
  <c r="J71" i="3"/>
  <c r="H75" i="3"/>
  <c r="CD76" i="3"/>
  <c r="H81" i="3"/>
  <c r="BL82" i="3"/>
  <c r="K95" i="3"/>
  <c r="H101" i="3"/>
  <c r="J105" i="3"/>
  <c r="H105" i="3"/>
  <c r="BL139" i="3"/>
  <c r="BN139" i="3" s="1"/>
  <c r="BH139" i="3"/>
  <c r="BL145" i="3"/>
  <c r="CD147" i="3"/>
  <c r="CH147" i="3"/>
  <c r="CJ147" i="3" s="1"/>
  <c r="CD149" i="3"/>
  <c r="CH149" i="3"/>
  <c r="BH175" i="3"/>
  <c r="BL175" i="3"/>
  <c r="CJ209" i="3"/>
  <c r="CI209" i="3"/>
  <c r="CD237" i="3"/>
  <c r="CH237" i="3"/>
  <c r="CJ237" i="3" s="1"/>
  <c r="AH27" i="3"/>
  <c r="CI76" i="3"/>
  <c r="J116" i="3"/>
  <c r="H116" i="3"/>
  <c r="CZ117" i="3"/>
  <c r="DD117" i="3"/>
  <c r="DE117" i="3" s="1"/>
  <c r="CH119" i="3"/>
  <c r="CJ119" i="3" s="1"/>
  <c r="CD119" i="3"/>
  <c r="BN125" i="3"/>
  <c r="BM125" i="3"/>
  <c r="DD140" i="3"/>
  <c r="CZ140" i="3"/>
  <c r="P143" i="3"/>
  <c r="K143" i="3"/>
  <c r="CD145" i="3"/>
  <c r="CH145" i="3"/>
  <c r="H154" i="3"/>
  <c r="J154" i="3"/>
  <c r="CZ157" i="3"/>
  <c r="DD157" i="3"/>
  <c r="BL188" i="3"/>
  <c r="BH188" i="3"/>
  <c r="CH190" i="3"/>
  <c r="CD190" i="3"/>
  <c r="DD236" i="3"/>
  <c r="CZ236" i="3"/>
  <c r="DF277" i="3"/>
  <c r="DE277" i="3"/>
  <c r="BW13" i="3"/>
  <c r="BW9" i="3" s="1"/>
  <c r="DJ13" i="3"/>
  <c r="H32" i="3"/>
  <c r="CH36" i="3"/>
  <c r="AK39" i="3"/>
  <c r="BL44" i="3"/>
  <c r="H45" i="3"/>
  <c r="CH46" i="3"/>
  <c r="CZ49" i="3"/>
  <c r="J55" i="3"/>
  <c r="P81" i="3"/>
  <c r="J87" i="3"/>
  <c r="P87" i="3" s="1"/>
  <c r="BL108" i="3"/>
  <c r="BH108" i="3"/>
  <c r="CH110" i="3"/>
  <c r="CD110" i="3"/>
  <c r="BL122" i="3"/>
  <c r="BN122" i="3" s="1"/>
  <c r="BH122" i="3"/>
  <c r="CH138" i="3"/>
  <c r="CI138" i="3" s="1"/>
  <c r="CD138" i="3"/>
  <c r="CZ163" i="3"/>
  <c r="DD163" i="3"/>
  <c r="H200" i="3"/>
  <c r="J200" i="3"/>
  <c r="BH214" i="3"/>
  <c r="BL214" i="3"/>
  <c r="CH234" i="3"/>
  <c r="CJ234" i="3" s="1"/>
  <c r="CD234" i="3"/>
  <c r="K292" i="3"/>
  <c r="P292" i="3"/>
  <c r="BH294" i="3"/>
  <c r="BL294" i="3"/>
  <c r="DD86" i="3"/>
  <c r="DF86" i="3" s="1"/>
  <c r="DE88" i="3"/>
  <c r="H93" i="3"/>
  <c r="CZ104" i="3"/>
  <c r="DF109" i="3"/>
  <c r="BH114" i="3"/>
  <c r="DE116" i="3"/>
  <c r="DF118" i="3"/>
  <c r="P121" i="3"/>
  <c r="CD127" i="3"/>
  <c r="H129" i="3"/>
  <c r="CZ129" i="3"/>
  <c r="CZ131" i="3"/>
  <c r="BL132" i="3"/>
  <c r="CI135" i="3"/>
  <c r="DD136" i="3"/>
  <c r="BN138" i="3"/>
  <c r="DD139" i="3"/>
  <c r="H141" i="3"/>
  <c r="CD146" i="3"/>
  <c r="J165" i="3"/>
  <c r="J172" i="3"/>
  <c r="H173" i="3"/>
  <c r="BH176" i="3"/>
  <c r="H181" i="3"/>
  <c r="BH184" i="3"/>
  <c r="H193" i="3"/>
  <c r="H211" i="3"/>
  <c r="J211" i="3"/>
  <c r="K211" i="3" s="1"/>
  <c r="K212" i="3"/>
  <c r="CD217" i="3"/>
  <c r="K239" i="3"/>
  <c r="BM246" i="3"/>
  <c r="BH247" i="3"/>
  <c r="BL247" i="3"/>
  <c r="BN247" i="3" s="1"/>
  <c r="H250" i="3"/>
  <c r="J250" i="3"/>
  <c r="CD257" i="3"/>
  <c r="CH257" i="3"/>
  <c r="CD282" i="3"/>
  <c r="CH283" i="3"/>
  <c r="CJ285" i="3"/>
  <c r="CI285" i="3"/>
  <c r="J290" i="3"/>
  <c r="P290" i="3" s="1"/>
  <c r="H290" i="3"/>
  <c r="K295" i="3"/>
  <c r="P295" i="3"/>
  <c r="H299" i="3"/>
  <c r="J299" i="3"/>
  <c r="P141" i="3"/>
  <c r="CD154" i="3"/>
  <c r="CZ156" i="3"/>
  <c r="CH177" i="3"/>
  <c r="J180" i="3"/>
  <c r="CD192" i="3"/>
  <c r="H195" i="3"/>
  <c r="DD200" i="3"/>
  <c r="CZ200" i="3"/>
  <c r="H213" i="3"/>
  <c r="J213" i="3"/>
  <c r="J225" i="3"/>
  <c r="BH233" i="3"/>
  <c r="BL233" i="3"/>
  <c r="BM233" i="3" s="1"/>
  <c r="DE241" i="3"/>
  <c r="DF241" i="3"/>
  <c r="BL248" i="3"/>
  <c r="J269" i="3"/>
  <c r="H269" i="3"/>
  <c r="CH275" i="3"/>
  <c r="K297" i="3"/>
  <c r="P297" i="3"/>
  <c r="BH195" i="3"/>
  <c r="BL195" i="3"/>
  <c r="BM195" i="3" s="1"/>
  <c r="J201" i="3"/>
  <c r="H201" i="3"/>
  <c r="J218" i="3"/>
  <c r="H218" i="3"/>
  <c r="BH244" i="3"/>
  <c r="BL244" i="3"/>
  <c r="P259" i="3"/>
  <c r="K259" i="3"/>
  <c r="CZ259" i="3"/>
  <c r="DD259" i="3"/>
  <c r="BL264" i="3"/>
  <c r="BH264" i="3"/>
  <c r="CD268" i="3"/>
  <c r="CH268" i="3"/>
  <c r="J280" i="3"/>
  <c r="H280" i="3"/>
  <c r="K300" i="3"/>
  <c r="P300" i="3"/>
  <c r="P110" i="3"/>
  <c r="J117" i="3"/>
  <c r="P117" i="3" s="1"/>
  <c r="H119" i="3"/>
  <c r="J123" i="3"/>
  <c r="H130" i="3"/>
  <c r="H134" i="3"/>
  <c r="H138" i="3"/>
  <c r="H140" i="3"/>
  <c r="BH141" i="3"/>
  <c r="J148" i="3"/>
  <c r="H153" i="3"/>
  <c r="H157" i="3"/>
  <c r="J158" i="3"/>
  <c r="CZ164" i="3"/>
  <c r="H192" i="3"/>
  <c r="CZ192" i="3"/>
  <c r="BH196" i="3"/>
  <c r="BL216" i="3"/>
  <c r="CZ219" i="3"/>
  <c r="CH224" i="3"/>
  <c r="CI228" i="3"/>
  <c r="J231" i="3"/>
  <c r="P242" i="3"/>
  <c r="H259" i="3"/>
  <c r="CD267" i="3"/>
  <c r="H276" i="3"/>
  <c r="J276" i="3"/>
  <c r="BL297" i="3"/>
  <c r="H305" i="3"/>
  <c r="J305" i="3"/>
  <c r="P305" i="3" s="1"/>
  <c r="N78" i="3"/>
  <c r="J84" i="3"/>
  <c r="H96" i="3"/>
  <c r="J103" i="3"/>
  <c r="DD103" i="3"/>
  <c r="J111" i="3"/>
  <c r="K119" i="3"/>
  <c r="H126" i="3"/>
  <c r="BH127" i="3"/>
  <c r="K130" i="3"/>
  <c r="H132" i="3"/>
  <c r="CH143" i="3"/>
  <c r="K144" i="3"/>
  <c r="H159" i="3"/>
  <c r="J170" i="3"/>
  <c r="CZ172" i="3"/>
  <c r="DD180" i="3"/>
  <c r="CZ180" i="3"/>
  <c r="DE192" i="3"/>
  <c r="BM196" i="3"/>
  <c r="CD198" i="3"/>
  <c r="DD213" i="3"/>
  <c r="CZ213" i="3"/>
  <c r="CH225" i="3"/>
  <c r="CD225" i="3"/>
  <c r="P243" i="3"/>
  <c r="K243" i="3"/>
  <c r="CJ249" i="3"/>
  <c r="CI249" i="3"/>
  <c r="BL270" i="3"/>
  <c r="BH270" i="3"/>
  <c r="J274" i="3"/>
  <c r="H274" i="3"/>
  <c r="J277" i="3"/>
  <c r="H277" i="3"/>
  <c r="J278" i="3"/>
  <c r="H278" i="3"/>
  <c r="CH296" i="3"/>
  <c r="H143" i="3"/>
  <c r="H145" i="3"/>
  <c r="BH146" i="3"/>
  <c r="J150" i="3"/>
  <c r="H151" i="3"/>
  <c r="BM152" i="3"/>
  <c r="H155" i="3"/>
  <c r="BL167" i="3"/>
  <c r="J178" i="3"/>
  <c r="P179" i="3"/>
  <c r="K179" i="3"/>
  <c r="CZ179" i="3"/>
  <c r="DD179" i="3"/>
  <c r="J186" i="3"/>
  <c r="CD197" i="3"/>
  <c r="CH197" i="3"/>
  <c r="CI197" i="3" s="1"/>
  <c r="BN207" i="3"/>
  <c r="BM207" i="3"/>
  <c r="DF210" i="3"/>
  <c r="BH217" i="3"/>
  <c r="H228" i="3"/>
  <c r="H233" i="3"/>
  <c r="CZ235" i="3"/>
  <c r="DD235" i="3"/>
  <c r="CZ251" i="3"/>
  <c r="DD251" i="3"/>
  <c r="BL257" i="3"/>
  <c r="DD269" i="3"/>
  <c r="CZ269" i="3"/>
  <c r="BL280" i="3"/>
  <c r="DD290" i="3"/>
  <c r="CZ298" i="3"/>
  <c r="DD298" i="3"/>
  <c r="CH300" i="3"/>
  <c r="CD300" i="3"/>
  <c r="H147" i="3"/>
  <c r="H149" i="3"/>
  <c r="BH154" i="3"/>
  <c r="CD156" i="3"/>
  <c r="CD162" i="3"/>
  <c r="J164" i="3"/>
  <c r="BH168" i="3"/>
  <c r="H179" i="3"/>
  <c r="CH199" i="3"/>
  <c r="BH203" i="3"/>
  <c r="BL203" i="3"/>
  <c r="BH207" i="3"/>
  <c r="H212" i="3"/>
  <c r="J214" i="3"/>
  <c r="H214" i="3"/>
  <c r="CH216" i="3"/>
  <c r="CI216" i="3" s="1"/>
  <c r="H219" i="3"/>
  <c r="J219" i="3"/>
  <c r="J220" i="3"/>
  <c r="J222" i="3"/>
  <c r="H222" i="3"/>
  <c r="H235" i="3"/>
  <c r="J235" i="3"/>
  <c r="DD239" i="3"/>
  <c r="DF239" i="3" s="1"/>
  <c r="BH240" i="3"/>
  <c r="BH246" i="3"/>
  <c r="BM255" i="3"/>
  <c r="BN255" i="3"/>
  <c r="BL273" i="3"/>
  <c r="BH273" i="3"/>
  <c r="BN281" i="3"/>
  <c r="BM281" i="3"/>
  <c r="BH286" i="3"/>
  <c r="BL286" i="3"/>
  <c r="H294" i="3"/>
  <c r="J294" i="3"/>
  <c r="BH305" i="3"/>
  <c r="BL305" i="3"/>
  <c r="N244" i="3"/>
  <c r="BN295" i="3"/>
  <c r="H248" i="3"/>
  <c r="H251" i="3"/>
  <c r="BH258" i="3"/>
  <c r="H267" i="3"/>
  <c r="CZ271" i="3"/>
  <c r="H282" i="3"/>
  <c r="BL289" i="3"/>
  <c r="CD297" i="3"/>
  <c r="G10" i="5"/>
  <c r="E10" i="5"/>
  <c r="DD29" i="3"/>
  <c r="CZ29" i="3"/>
  <c r="DD18" i="3"/>
  <c r="CZ18" i="3"/>
  <c r="CH22" i="3"/>
  <c r="CD22" i="3"/>
  <c r="BL23" i="3"/>
  <c r="BH23" i="3"/>
  <c r="P24" i="3"/>
  <c r="K24" i="3"/>
  <c r="CH25" i="3"/>
  <c r="CD25" i="3"/>
  <c r="BN30" i="3"/>
  <c r="BM30" i="3"/>
  <c r="P15" i="3"/>
  <c r="K15" i="3"/>
  <c r="P18" i="3"/>
  <c r="K18" i="3"/>
  <c r="CJ20" i="3"/>
  <c r="CI20" i="3"/>
  <c r="DF25" i="3"/>
  <c r="DE25" i="3"/>
  <c r="DF26" i="3"/>
  <c r="DE26" i="3"/>
  <c r="DE28" i="3"/>
  <c r="DF28" i="3"/>
  <c r="BL39" i="3"/>
  <c r="BH39" i="3"/>
  <c r="BL22" i="3"/>
  <c r="BH22" i="3"/>
  <c r="AP39" i="3"/>
  <c r="AL39" i="3"/>
  <c r="AP18" i="3"/>
  <c r="AL18" i="3"/>
  <c r="P19" i="3"/>
  <c r="K19" i="3"/>
  <c r="DD19" i="3"/>
  <c r="CZ19" i="3"/>
  <c r="DF22" i="3"/>
  <c r="DE22" i="3"/>
  <c r="CJ23" i="3"/>
  <c r="CI23" i="3"/>
  <c r="BL24" i="3"/>
  <c r="BH24" i="3"/>
  <c r="P28" i="3"/>
  <c r="K28" i="3"/>
  <c r="CH35" i="3"/>
  <c r="CD35" i="3"/>
  <c r="DE36" i="3"/>
  <c r="DF36" i="3"/>
  <c r="BN37" i="3"/>
  <c r="BM37" i="3"/>
  <c r="CH18" i="3"/>
  <c r="CD18" i="3"/>
  <c r="CD28" i="3"/>
  <c r="CH28" i="3"/>
  <c r="DD20" i="3"/>
  <c r="CZ20" i="3"/>
  <c r="BN21" i="3"/>
  <c r="BM21" i="3"/>
  <c r="CH24" i="3"/>
  <c r="CD24" i="3"/>
  <c r="BH34" i="3"/>
  <c r="BL34" i="3"/>
  <c r="DF23" i="3"/>
  <c r="DE23" i="3"/>
  <c r="DD24" i="3"/>
  <c r="CZ24" i="3"/>
  <c r="P27" i="3"/>
  <c r="K27" i="3"/>
  <c r="BM32" i="3"/>
  <c r="BN32" i="3"/>
  <c r="DF33" i="3"/>
  <c r="DE33" i="3"/>
  <c r="DF35" i="3"/>
  <c r="DE35" i="3"/>
  <c r="DD37" i="3"/>
  <c r="CZ37" i="3"/>
  <c r="BL41" i="3"/>
  <c r="BH41" i="3"/>
  <c r="BL20" i="3"/>
  <c r="BH20" i="3"/>
  <c r="CI32" i="3"/>
  <c r="CJ32" i="3"/>
  <c r="BL15" i="3"/>
  <c r="BH15" i="3"/>
  <c r="BG13" i="3"/>
  <c r="BN18" i="3"/>
  <c r="BM18" i="3"/>
  <c r="BN19" i="3"/>
  <c r="BM19" i="3"/>
  <c r="K20" i="3"/>
  <c r="P20" i="3"/>
  <c r="CJ21" i="3"/>
  <c r="CI21" i="3"/>
  <c r="P23" i="3"/>
  <c r="K23" i="3"/>
  <c r="K29" i="3"/>
  <c r="P29" i="3"/>
  <c r="BL31" i="3"/>
  <c r="BH31" i="3"/>
  <c r="CI34" i="3"/>
  <c r="CJ34" i="3"/>
  <c r="K35" i="3"/>
  <c r="P35" i="3"/>
  <c r="DF43" i="3"/>
  <c r="DE43" i="3"/>
  <c r="CH17" i="3"/>
  <c r="CD17" i="3"/>
  <c r="CJ15" i="3"/>
  <c r="CI15" i="3"/>
  <c r="BL16" i="3"/>
  <c r="BH16" i="3"/>
  <c r="DF17" i="3"/>
  <c r="DE17" i="3"/>
  <c r="DD45" i="3"/>
  <c r="CZ45" i="3"/>
  <c r="DD54" i="3"/>
  <c r="CZ54" i="3"/>
  <c r="CH57" i="3"/>
  <c r="CD57" i="3"/>
  <c r="CH59" i="3"/>
  <c r="CD59" i="3"/>
  <c r="BL70" i="3"/>
  <c r="BH70" i="3"/>
  <c r="P73" i="3"/>
  <c r="K73" i="3"/>
  <c r="BL76" i="3"/>
  <c r="BH76" i="3"/>
  <c r="CZ111" i="3"/>
  <c r="DD111" i="3"/>
  <c r="CH121" i="3"/>
  <c r="CD121" i="3"/>
  <c r="BM237" i="3"/>
  <c r="BN237" i="3"/>
  <c r="DF245" i="3"/>
  <c r="DE245" i="3"/>
  <c r="BA13" i="3"/>
  <c r="BA9" i="3" s="1"/>
  <c r="CC13" i="3"/>
  <c r="CZ15" i="3"/>
  <c r="H16" i="3"/>
  <c r="CY16" i="3"/>
  <c r="CY13" i="3" s="1"/>
  <c r="BM17" i="3"/>
  <c r="AH19" i="3"/>
  <c r="AK19" i="3" s="1"/>
  <c r="BH19" i="3"/>
  <c r="CI19" i="3"/>
  <c r="CD21" i="3"/>
  <c r="DE21" i="3"/>
  <c r="K22" i="3"/>
  <c r="CZ23" i="3"/>
  <c r="H24" i="3"/>
  <c r="BM25" i="3"/>
  <c r="CZ25" i="3"/>
  <c r="CJ26" i="3"/>
  <c r="DE27" i="3"/>
  <c r="BM28" i="3"/>
  <c r="CZ28" i="3"/>
  <c r="J33" i="3"/>
  <c r="CI33" i="3"/>
  <c r="CD34" i="3"/>
  <c r="CZ35" i="3"/>
  <c r="K36" i="3"/>
  <c r="CD37" i="3"/>
  <c r="BH40" i="3"/>
  <c r="DD40" i="3"/>
  <c r="CZ41" i="3"/>
  <c r="BN42" i="3"/>
  <c r="DE42" i="3"/>
  <c r="CZ43" i="3"/>
  <c r="CH45" i="3"/>
  <c r="CD45" i="3"/>
  <c r="DD46" i="3"/>
  <c r="CZ46" i="3"/>
  <c r="AH47" i="3"/>
  <c r="AK47" i="3" s="1"/>
  <c r="CH53" i="3"/>
  <c r="CD53" i="3"/>
  <c r="CJ55" i="3"/>
  <c r="CI55" i="3"/>
  <c r="DF56" i="3"/>
  <c r="DE56" i="3"/>
  <c r="DF57" i="3"/>
  <c r="DE57" i="3"/>
  <c r="DD59" i="3"/>
  <c r="CZ59" i="3"/>
  <c r="DD61" i="3"/>
  <c r="CZ61" i="3"/>
  <c r="CJ62" i="3"/>
  <c r="CI62" i="3"/>
  <c r="BL65" i="3"/>
  <c r="BH65" i="3"/>
  <c r="DF68" i="3"/>
  <c r="DE68" i="3"/>
  <c r="CH69" i="3"/>
  <c r="CD69" i="3"/>
  <c r="DE75" i="3"/>
  <c r="DF75" i="3"/>
  <c r="DD78" i="3"/>
  <c r="CZ78" i="3"/>
  <c r="DF80" i="3"/>
  <c r="DE80" i="3"/>
  <c r="J92" i="3"/>
  <c r="H92" i="3"/>
  <c r="DE93" i="3"/>
  <c r="DF93" i="3"/>
  <c r="P96" i="3"/>
  <c r="K96" i="3"/>
  <c r="J106" i="3"/>
  <c r="H106" i="3"/>
  <c r="DD15" i="3"/>
  <c r="J16" i="3"/>
  <c r="AH20" i="3"/>
  <c r="AK20" i="3" s="1"/>
  <c r="AH32" i="3"/>
  <c r="AK32" i="3" s="1"/>
  <c r="AH35" i="3"/>
  <c r="AK35" i="3" s="1"/>
  <c r="CI37" i="3"/>
  <c r="K40" i="3"/>
  <c r="BN40" i="3"/>
  <c r="DE41" i="3"/>
  <c r="AH45" i="3"/>
  <c r="AK45" i="3" s="1"/>
  <c r="BN47" i="3"/>
  <c r="BM47" i="3"/>
  <c r="J53" i="3"/>
  <c r="H53" i="3"/>
  <c r="P61" i="3"/>
  <c r="K61" i="3"/>
  <c r="DD62" i="3"/>
  <c r="CZ62" i="3"/>
  <c r="BL63" i="3"/>
  <c r="BH63" i="3"/>
  <c r="K64" i="3"/>
  <c r="CH65" i="3"/>
  <c r="CD65" i="3"/>
  <c r="DD66" i="3"/>
  <c r="CZ66" i="3"/>
  <c r="CH67" i="3"/>
  <c r="CD67" i="3"/>
  <c r="CH72" i="3"/>
  <c r="CD72" i="3"/>
  <c r="CJ74" i="3"/>
  <c r="CI74" i="3"/>
  <c r="BL77" i="3"/>
  <c r="BH77" i="3"/>
  <c r="K80" i="3"/>
  <c r="CZ81" i="3"/>
  <c r="DD81" i="3"/>
  <c r="CJ85" i="3"/>
  <c r="BL110" i="3"/>
  <c r="BH110" i="3"/>
  <c r="CD15" i="3"/>
  <c r="CC16" i="3"/>
  <c r="CZ17" i="3"/>
  <c r="H18" i="3"/>
  <c r="AH21" i="3"/>
  <c r="AK21" i="3" s="1"/>
  <c r="BH21" i="3"/>
  <c r="CD23" i="3"/>
  <c r="BL26" i="3"/>
  <c r="H27" i="3"/>
  <c r="CD27" i="3"/>
  <c r="CI30" i="3"/>
  <c r="DD32" i="3"/>
  <c r="BH33" i="3"/>
  <c r="CZ33" i="3"/>
  <c r="BM36" i="3"/>
  <c r="CZ36" i="3"/>
  <c r="CH38" i="3"/>
  <c r="DF44" i="3"/>
  <c r="DE44" i="3"/>
  <c r="BH47" i="3"/>
  <c r="CH48" i="3"/>
  <c r="P49" i="3"/>
  <c r="DD50" i="3"/>
  <c r="BL51" i="3"/>
  <c r="BH51" i="3"/>
  <c r="DD53" i="3"/>
  <c r="CZ53" i="3"/>
  <c r="BL54" i="3"/>
  <c r="DD55" i="3"/>
  <c r="CZ55" i="3"/>
  <c r="BL58" i="3"/>
  <c r="BH58" i="3"/>
  <c r="J59" i="3"/>
  <c r="H59" i="3"/>
  <c r="BN60" i="3"/>
  <c r="BM60" i="3"/>
  <c r="P62" i="3"/>
  <c r="K62" i="3"/>
  <c r="CJ63" i="3"/>
  <c r="CI63" i="3"/>
  <c r="DF64" i="3"/>
  <c r="DE64" i="3"/>
  <c r="DF65" i="3"/>
  <c r="DE65" i="3"/>
  <c r="DD67" i="3"/>
  <c r="CZ67" i="3"/>
  <c r="DD69" i="3"/>
  <c r="CZ69" i="3"/>
  <c r="CJ70" i="3"/>
  <c r="CI70" i="3"/>
  <c r="BL73" i="3"/>
  <c r="BH73" i="3"/>
  <c r="P79" i="3"/>
  <c r="K79" i="3"/>
  <c r="CD82" i="3"/>
  <c r="CH82" i="3"/>
  <c r="CD115" i="3"/>
  <c r="CH115" i="3"/>
  <c r="CH44" i="3"/>
  <c r="CD44" i="3"/>
  <c r="BL48" i="3"/>
  <c r="BH48" i="3"/>
  <c r="CH50" i="3"/>
  <c r="CD50" i="3"/>
  <c r="BL55" i="3"/>
  <c r="BH55" i="3"/>
  <c r="DD58" i="3"/>
  <c r="CZ58" i="3"/>
  <c r="CH64" i="3"/>
  <c r="CD64" i="3"/>
  <c r="CJ66" i="3"/>
  <c r="CI66" i="3"/>
  <c r="BL67" i="3"/>
  <c r="BH67" i="3"/>
  <c r="BN72" i="3"/>
  <c r="BM72" i="3"/>
  <c r="BN100" i="3"/>
  <c r="BM100" i="3"/>
  <c r="BH118" i="3"/>
  <c r="BL118" i="3"/>
  <c r="K17" i="3"/>
  <c r="H19" i="3"/>
  <c r="AH22" i="3"/>
  <c r="AK22" i="3" s="1"/>
  <c r="K25" i="3"/>
  <c r="CZ26" i="3"/>
  <c r="CI27" i="3"/>
  <c r="AH29" i="3"/>
  <c r="AK29" i="3" s="1"/>
  <c r="BM29" i="3"/>
  <c r="BH30" i="3"/>
  <c r="CI31" i="3"/>
  <c r="AK33" i="3"/>
  <c r="BM33" i="3"/>
  <c r="K34" i="3"/>
  <c r="P37" i="3"/>
  <c r="BH37" i="3"/>
  <c r="H38" i="3"/>
  <c r="CZ39" i="3"/>
  <c r="AH40" i="3"/>
  <c r="AK40" i="3" s="1"/>
  <c r="CD42" i="3"/>
  <c r="BL43" i="3"/>
  <c r="BH43" i="3"/>
  <c r="CZ44" i="3"/>
  <c r="BL46" i="3"/>
  <c r="K48" i="3"/>
  <c r="CH52" i="3"/>
  <c r="CD52" i="3"/>
  <c r="AH53" i="3"/>
  <c r="AK53" i="3" s="1"/>
  <c r="BN56" i="3"/>
  <c r="BM56" i="3"/>
  <c r="P57" i="3"/>
  <c r="K57" i="3"/>
  <c r="CH60" i="3"/>
  <c r="CD60" i="3"/>
  <c r="AH61" i="3"/>
  <c r="AK61" i="3" s="1"/>
  <c r="CD63" i="3"/>
  <c r="CZ65" i="3"/>
  <c r="P69" i="3"/>
  <c r="K69" i="3"/>
  <c r="DD70" i="3"/>
  <c r="CZ70" i="3"/>
  <c r="BL71" i="3"/>
  <c r="BH71" i="3"/>
  <c r="K72" i="3"/>
  <c r="CH73" i="3"/>
  <c r="CD73" i="3"/>
  <c r="DD74" i="3"/>
  <c r="CZ74" i="3"/>
  <c r="DD76" i="3"/>
  <c r="CZ76" i="3"/>
  <c r="BL80" i="3"/>
  <c r="BH80" i="3"/>
  <c r="DE82" i="3"/>
  <c r="DF82" i="3"/>
  <c r="BL84" i="3"/>
  <c r="BH84" i="3"/>
  <c r="BN114" i="3"/>
  <c r="BM114" i="3"/>
  <c r="CD137" i="3"/>
  <c r="CH137" i="3"/>
  <c r="AH15" i="3"/>
  <c r="AK15" i="3" s="1"/>
  <c r="H20" i="3"/>
  <c r="AH23" i="3"/>
  <c r="AK23" i="3" s="1"/>
  <c r="H28" i="3"/>
  <c r="AH30" i="3"/>
  <c r="AK30" i="3" s="1"/>
  <c r="J31" i="3"/>
  <c r="CD32" i="3"/>
  <c r="H35" i="3"/>
  <c r="K38" i="3"/>
  <c r="DE39" i="3"/>
  <c r="CH40" i="3"/>
  <c r="J41" i="3"/>
  <c r="CJ42" i="3"/>
  <c r="J43" i="3"/>
  <c r="CD47" i="3"/>
  <c r="BL50" i="3"/>
  <c r="BH50" i="3"/>
  <c r="CH51" i="3"/>
  <c r="CD51" i="3"/>
  <c r="BN61" i="3"/>
  <c r="BM61" i="3"/>
  <c r="DD63" i="3"/>
  <c r="CZ63" i="3"/>
  <c r="BL66" i="3"/>
  <c r="BH66" i="3"/>
  <c r="J67" i="3"/>
  <c r="H67" i="3"/>
  <c r="BN68" i="3"/>
  <c r="BM68" i="3"/>
  <c r="P70" i="3"/>
  <c r="K70" i="3"/>
  <c r="CJ71" i="3"/>
  <c r="CI71" i="3"/>
  <c r="DF72" i="3"/>
  <c r="DE72" i="3"/>
  <c r="DF73" i="3"/>
  <c r="DE73" i="3"/>
  <c r="BN75" i="3"/>
  <c r="BM75" i="3"/>
  <c r="P76" i="3"/>
  <c r="CJ77" i="3"/>
  <c r="CI77" i="3"/>
  <c r="DF79" i="3"/>
  <c r="DE79" i="3"/>
  <c r="BL98" i="3"/>
  <c r="BH98" i="3"/>
  <c r="AK108" i="3"/>
  <c r="DF129" i="3"/>
  <c r="DE129" i="3"/>
  <c r="AH305" i="3"/>
  <c r="AK305" i="3" s="1"/>
  <c r="AH297" i="3"/>
  <c r="AK297" i="3" s="1"/>
  <c r="AH289" i="3"/>
  <c r="AK289" i="3" s="1"/>
  <c r="AH304" i="3"/>
  <c r="AK304" i="3" s="1"/>
  <c r="AH296" i="3"/>
  <c r="AH288" i="3"/>
  <c r="AH308" i="3"/>
  <c r="AH302" i="3"/>
  <c r="AK302" i="3" s="1"/>
  <c r="AH294" i="3"/>
  <c r="AK294" i="3" s="1"/>
  <c r="AH286" i="3"/>
  <c r="AH301" i="3"/>
  <c r="AH293" i="3"/>
  <c r="AH300" i="3"/>
  <c r="AK300" i="3" s="1"/>
  <c r="AH292" i="3"/>
  <c r="AK292" i="3" s="1"/>
  <c r="AH307" i="3"/>
  <c r="AH299" i="3"/>
  <c r="AH291" i="3"/>
  <c r="AH306" i="3"/>
  <c r="AK306" i="3" s="1"/>
  <c r="AH280" i="3"/>
  <c r="AK280" i="3" s="1"/>
  <c r="AH272" i="3"/>
  <c r="AK272" i="3" s="1"/>
  <c r="AH298" i="3"/>
  <c r="AK298" i="3" s="1"/>
  <c r="AH279" i="3"/>
  <c r="AK279" i="3" s="1"/>
  <c r="AH271" i="3"/>
  <c r="AH295" i="3"/>
  <c r="AK295" i="3" s="1"/>
  <c r="AH290" i="3"/>
  <c r="AK290" i="3" s="1"/>
  <c r="AH287" i="3"/>
  <c r="AK287" i="3" s="1"/>
  <c r="AH278" i="3"/>
  <c r="AH270" i="3"/>
  <c r="AH303" i="3"/>
  <c r="AK303" i="3" s="1"/>
  <c r="AH277" i="3"/>
  <c r="AH269" i="3"/>
  <c r="AK269" i="3" s="1"/>
  <c r="AH285" i="3"/>
  <c r="AH276" i="3"/>
  <c r="AH268" i="3"/>
  <c r="AK268" i="3" s="1"/>
  <c r="AH283" i="3"/>
  <c r="AH284" i="3"/>
  <c r="AH282" i="3"/>
  <c r="AH274" i="3"/>
  <c r="AK274" i="3" s="1"/>
  <c r="AH273" i="3"/>
  <c r="AK273" i="3" s="1"/>
  <c r="AH266" i="3"/>
  <c r="AK266" i="3" s="1"/>
  <c r="AH263" i="3"/>
  <c r="AK263" i="3" s="1"/>
  <c r="AH255" i="3"/>
  <c r="AK255" i="3" s="1"/>
  <c r="AH247" i="3"/>
  <c r="AH262" i="3"/>
  <c r="AH254" i="3"/>
  <c r="AH275" i="3"/>
  <c r="AH261" i="3"/>
  <c r="AK261" i="3" s="1"/>
  <c r="AH253" i="3"/>
  <c r="AH260" i="3"/>
  <c r="AH252" i="3"/>
  <c r="AH259" i="3"/>
  <c r="AH251" i="3"/>
  <c r="AH281" i="3"/>
  <c r="AK281" i="3" s="1"/>
  <c r="AH267" i="3"/>
  <c r="AH265" i="3"/>
  <c r="AH257" i="3"/>
  <c r="AH244" i="3"/>
  <c r="AK244" i="3" s="1"/>
  <c r="AH239" i="3"/>
  <c r="AK239" i="3" s="1"/>
  <c r="AH231" i="3"/>
  <c r="AK231" i="3" s="1"/>
  <c r="AH264" i="3"/>
  <c r="AK264" i="3" s="1"/>
  <c r="AH238" i="3"/>
  <c r="AK238" i="3" s="1"/>
  <c r="AH230" i="3"/>
  <c r="AK230" i="3" s="1"/>
  <c r="AH256" i="3"/>
  <c r="AK256" i="3" s="1"/>
  <c r="AH249" i="3"/>
  <c r="AH237" i="3"/>
  <c r="AH229" i="3"/>
  <c r="AH246" i="3"/>
  <c r="AH250" i="3"/>
  <c r="AK250" i="3" s="1"/>
  <c r="AH243" i="3"/>
  <c r="AH235" i="3"/>
  <c r="AK235" i="3" s="1"/>
  <c r="AH248" i="3"/>
  <c r="AK248" i="3" s="1"/>
  <c r="AH242" i="3"/>
  <c r="AK242" i="3" s="1"/>
  <c r="AH241" i="3"/>
  <c r="AH233" i="3"/>
  <c r="AK233" i="3" s="1"/>
  <c r="AH234" i="3"/>
  <c r="AK234" i="3" s="1"/>
  <c r="AH222" i="3"/>
  <c r="AK222" i="3" s="1"/>
  <c r="AH214" i="3"/>
  <c r="AK214" i="3" s="1"/>
  <c r="AH206" i="3"/>
  <c r="AK206" i="3" s="1"/>
  <c r="AH232" i="3"/>
  <c r="AH228" i="3"/>
  <c r="AH221" i="3"/>
  <c r="AH213" i="3"/>
  <c r="AH240" i="3"/>
  <c r="AH227" i="3"/>
  <c r="AK227" i="3" s="1"/>
  <c r="AH220" i="3"/>
  <c r="AK220" i="3" s="1"/>
  <c r="AH212" i="3"/>
  <c r="AH219" i="3"/>
  <c r="AH211" i="3"/>
  <c r="AH226" i="3"/>
  <c r="AH218" i="3"/>
  <c r="AH210" i="3"/>
  <c r="AH258" i="3"/>
  <c r="AH245" i="3"/>
  <c r="AH225" i="3"/>
  <c r="AH236" i="3"/>
  <c r="AH224" i="3"/>
  <c r="AH216" i="3"/>
  <c r="AK216" i="3" s="1"/>
  <c r="AH208" i="3"/>
  <c r="AH203" i="3"/>
  <c r="AK203" i="3" s="1"/>
  <c r="AH195" i="3"/>
  <c r="AK195" i="3" s="1"/>
  <c r="AH217" i="3"/>
  <c r="AH207" i="3"/>
  <c r="AK207" i="3" s="1"/>
  <c r="AH202" i="3"/>
  <c r="AK202" i="3" s="1"/>
  <c r="AH194" i="3"/>
  <c r="AK194" i="3" s="1"/>
  <c r="AH201" i="3"/>
  <c r="AK201" i="3" s="1"/>
  <c r="AH193" i="3"/>
  <c r="AH223" i="3"/>
  <c r="AK223" i="3" s="1"/>
  <c r="AH200" i="3"/>
  <c r="AH192" i="3"/>
  <c r="AH215" i="3"/>
  <c r="AK215" i="3" s="1"/>
  <c r="AH199" i="3"/>
  <c r="AH191" i="3"/>
  <c r="AH209" i="3"/>
  <c r="AH205" i="3"/>
  <c r="AH197" i="3"/>
  <c r="AH189" i="3"/>
  <c r="AH204" i="3"/>
  <c r="AH198" i="3"/>
  <c r="AK198" i="3" s="1"/>
  <c r="AH183" i="3"/>
  <c r="AK183" i="3" s="1"/>
  <c r="AH175" i="3"/>
  <c r="AK175" i="3" s="1"/>
  <c r="AH167" i="3"/>
  <c r="AK167" i="3" s="1"/>
  <c r="AH159" i="3"/>
  <c r="AK159" i="3" s="1"/>
  <c r="AH151" i="3"/>
  <c r="AH145" i="3"/>
  <c r="AH182" i="3"/>
  <c r="AH174" i="3"/>
  <c r="AK174" i="3" s="1"/>
  <c r="AH166" i="3"/>
  <c r="AH158" i="3"/>
  <c r="AH187" i="3"/>
  <c r="AK187" i="3" s="1"/>
  <c r="AH181" i="3"/>
  <c r="AK181" i="3" s="1"/>
  <c r="AH173" i="3"/>
  <c r="AK173" i="3" s="1"/>
  <c r="AH165" i="3"/>
  <c r="AK165" i="3" s="1"/>
  <c r="AH157" i="3"/>
  <c r="AK157" i="3" s="1"/>
  <c r="AH149" i="3"/>
  <c r="AK149" i="3" s="1"/>
  <c r="AH143" i="3"/>
  <c r="AK143" i="3" s="1"/>
  <c r="AH196" i="3"/>
  <c r="AH180" i="3"/>
  <c r="AH172" i="3"/>
  <c r="AH164" i="3"/>
  <c r="AH156" i="3"/>
  <c r="AH179" i="3"/>
  <c r="AH171" i="3"/>
  <c r="AK171" i="3" s="1"/>
  <c r="AH163" i="3"/>
  <c r="AH155" i="3"/>
  <c r="AH190" i="3"/>
  <c r="AK190" i="3" s="1"/>
  <c r="AH186" i="3"/>
  <c r="AK186" i="3" s="1"/>
  <c r="AH178" i="3"/>
  <c r="AK178" i="3" s="1"/>
  <c r="AH170" i="3"/>
  <c r="AK170" i="3" s="1"/>
  <c r="AH162" i="3"/>
  <c r="AH188" i="3"/>
  <c r="AK188" i="3" s="1"/>
  <c r="AH185" i="3"/>
  <c r="AH177" i="3"/>
  <c r="AH169" i="3"/>
  <c r="AK169" i="3" s="1"/>
  <c r="AH161" i="3"/>
  <c r="AH153" i="3"/>
  <c r="AH146" i="3"/>
  <c r="AK146" i="3" s="1"/>
  <c r="AH129" i="3"/>
  <c r="AK129" i="3" s="1"/>
  <c r="AH121" i="3"/>
  <c r="AK121" i="3" s="1"/>
  <c r="AH160" i="3"/>
  <c r="AK160" i="3" s="1"/>
  <c r="AH142" i="3"/>
  <c r="AK142" i="3" s="1"/>
  <c r="AH128" i="3"/>
  <c r="AK128" i="3" s="1"/>
  <c r="AH120" i="3"/>
  <c r="AH140" i="3"/>
  <c r="AK140" i="3" s="1"/>
  <c r="AH134" i="3"/>
  <c r="AK134" i="3" s="1"/>
  <c r="AH126" i="3"/>
  <c r="AH118" i="3"/>
  <c r="AH184" i="3"/>
  <c r="AK184" i="3" s="1"/>
  <c r="AH176" i="3"/>
  <c r="AK176" i="3" s="1"/>
  <c r="AH150" i="3"/>
  <c r="AK150" i="3" s="1"/>
  <c r="AH148" i="3"/>
  <c r="AH138" i="3"/>
  <c r="AK138" i="3" s="1"/>
  <c r="AH132" i="3"/>
  <c r="AK132" i="3" s="1"/>
  <c r="AH152" i="3"/>
  <c r="AK152" i="3" s="1"/>
  <c r="AH137" i="3"/>
  <c r="AK137" i="3" s="1"/>
  <c r="AH131" i="3"/>
  <c r="AH123" i="3"/>
  <c r="AH115" i="3"/>
  <c r="AK115" i="3" s="1"/>
  <c r="AH147" i="3"/>
  <c r="AH117" i="3"/>
  <c r="AH107" i="3"/>
  <c r="AK107" i="3" s="1"/>
  <c r="AH99" i="3"/>
  <c r="AK99" i="3" s="1"/>
  <c r="AH91" i="3"/>
  <c r="AK91" i="3" s="1"/>
  <c r="AH154" i="3"/>
  <c r="AH144" i="3"/>
  <c r="AH106" i="3"/>
  <c r="AK106" i="3" s="1"/>
  <c r="AH98" i="3"/>
  <c r="AK98" i="3" s="1"/>
  <c r="AH90" i="3"/>
  <c r="AK90" i="3" s="1"/>
  <c r="AH79" i="3"/>
  <c r="AK79" i="3" s="1"/>
  <c r="AH139" i="3"/>
  <c r="AH127" i="3"/>
  <c r="AK127" i="3" s="1"/>
  <c r="AH124" i="3"/>
  <c r="AK124" i="3" s="1"/>
  <c r="AH122" i="3"/>
  <c r="AH113" i="3"/>
  <c r="AK113" i="3" s="1"/>
  <c r="AH105" i="3"/>
  <c r="AH97" i="3"/>
  <c r="AH89" i="3"/>
  <c r="AK89" i="3" s="1"/>
  <c r="AH78" i="3"/>
  <c r="AH133" i="3"/>
  <c r="AK133" i="3" s="1"/>
  <c r="AH112" i="3"/>
  <c r="AK112" i="3" s="1"/>
  <c r="AH104" i="3"/>
  <c r="AH96" i="3"/>
  <c r="AK96" i="3" s="1"/>
  <c r="AH88" i="3"/>
  <c r="AH111" i="3"/>
  <c r="AH103" i="3"/>
  <c r="AH95" i="3"/>
  <c r="AH87" i="3"/>
  <c r="AK87" i="3" s="1"/>
  <c r="AH82" i="3"/>
  <c r="AK82" i="3" s="1"/>
  <c r="AH168" i="3"/>
  <c r="AK168" i="3" s="1"/>
  <c r="AH136" i="3"/>
  <c r="AK136" i="3" s="1"/>
  <c r="AH119" i="3"/>
  <c r="AK119" i="3" s="1"/>
  <c r="AH110" i="3"/>
  <c r="AH102" i="3"/>
  <c r="AH141" i="3"/>
  <c r="AH130" i="3"/>
  <c r="AH125" i="3"/>
  <c r="AK125" i="3" s="1"/>
  <c r="AH109" i="3"/>
  <c r="AH101" i="3"/>
  <c r="AK101" i="3" s="1"/>
  <c r="AH93" i="3"/>
  <c r="AK93" i="3" s="1"/>
  <c r="AH85" i="3"/>
  <c r="AK85" i="3" s="1"/>
  <c r="AH94" i="3"/>
  <c r="AH77" i="3"/>
  <c r="AK77" i="3" s="1"/>
  <c r="AH68" i="3"/>
  <c r="AK68" i="3" s="1"/>
  <c r="AH60" i="3"/>
  <c r="AK60" i="3" s="1"/>
  <c r="AH52" i="3"/>
  <c r="AK52" i="3" s="1"/>
  <c r="AH44" i="3"/>
  <c r="AK44" i="3" s="1"/>
  <c r="AH36" i="3"/>
  <c r="AK36" i="3" s="1"/>
  <c r="AH28" i="3"/>
  <c r="AK28" i="3" s="1"/>
  <c r="AH114" i="3"/>
  <c r="AH100" i="3"/>
  <c r="AH81" i="3"/>
  <c r="AK81" i="3" s="1"/>
  <c r="AH67" i="3"/>
  <c r="AH59" i="3"/>
  <c r="AK59" i="3" s="1"/>
  <c r="AH51" i="3"/>
  <c r="AK51" i="3" s="1"/>
  <c r="AH135" i="3"/>
  <c r="AH74" i="3"/>
  <c r="AK74" i="3" s="1"/>
  <c r="AH66" i="3"/>
  <c r="AK66" i="3" s="1"/>
  <c r="AH58" i="3"/>
  <c r="AK58" i="3" s="1"/>
  <c r="AH50" i="3"/>
  <c r="AK50" i="3" s="1"/>
  <c r="AH42" i="3"/>
  <c r="AK42" i="3" s="1"/>
  <c r="AH34" i="3"/>
  <c r="AK34" i="3" s="1"/>
  <c r="AH26" i="3"/>
  <c r="AK26" i="3" s="1"/>
  <c r="AH84" i="3"/>
  <c r="AH75" i="3"/>
  <c r="AK75" i="3" s="1"/>
  <c r="AH73" i="3"/>
  <c r="AK73" i="3" s="1"/>
  <c r="AH65" i="3"/>
  <c r="AK65" i="3" s="1"/>
  <c r="AH57" i="3"/>
  <c r="AK57" i="3" s="1"/>
  <c r="AH49" i="3"/>
  <c r="AK49" i="3" s="1"/>
  <c r="AH41" i="3"/>
  <c r="AH116" i="3"/>
  <c r="AK116" i="3" s="1"/>
  <c r="AH86" i="3"/>
  <c r="AH72" i="3"/>
  <c r="AK72" i="3" s="1"/>
  <c r="AH64" i="3"/>
  <c r="AK64" i="3" s="1"/>
  <c r="AH56" i="3"/>
  <c r="AK56" i="3" s="1"/>
  <c r="AH48" i="3"/>
  <c r="AK48" i="3" s="1"/>
  <c r="AH92" i="3"/>
  <c r="AH80" i="3"/>
  <c r="AK80" i="3" s="1"/>
  <c r="AH76" i="3"/>
  <c r="AK76" i="3" s="1"/>
  <c r="AH71" i="3"/>
  <c r="AK71" i="3" s="1"/>
  <c r="AH63" i="3"/>
  <c r="AK63" i="3" s="1"/>
  <c r="AH55" i="3"/>
  <c r="AK55" i="3" s="1"/>
  <c r="AH108" i="3"/>
  <c r="AH70" i="3"/>
  <c r="AK70" i="3" s="1"/>
  <c r="AH62" i="3"/>
  <c r="AK62" i="3" s="1"/>
  <c r="AH54" i="3"/>
  <c r="AK54" i="3" s="1"/>
  <c r="AH46" i="3"/>
  <c r="AK46" i="3" s="1"/>
  <c r="AH16" i="3"/>
  <c r="AK16" i="3" s="1"/>
  <c r="AH24" i="3"/>
  <c r="AK24" i="3" s="1"/>
  <c r="AH37" i="3"/>
  <c r="AK37" i="3" s="1"/>
  <c r="CI47" i="3"/>
  <c r="BL49" i="3"/>
  <c r="BH49" i="3"/>
  <c r="DF51" i="3"/>
  <c r="DE51" i="3"/>
  <c r="P54" i="3"/>
  <c r="K54" i="3"/>
  <c r="CH56" i="3"/>
  <c r="CD56" i="3"/>
  <c r="CJ58" i="3"/>
  <c r="CI58" i="3"/>
  <c r="BL59" i="3"/>
  <c r="BH59" i="3"/>
  <c r="BH61" i="3"/>
  <c r="BL62" i="3"/>
  <c r="BH62" i="3"/>
  <c r="BN64" i="3"/>
  <c r="BM64" i="3"/>
  <c r="P65" i="3"/>
  <c r="K65" i="3"/>
  <c r="AK67" i="3"/>
  <c r="CH68" i="3"/>
  <c r="CD68" i="3"/>
  <c r="AH69" i="3"/>
  <c r="AK69" i="3" s="1"/>
  <c r="CD75" i="3"/>
  <c r="CH75" i="3"/>
  <c r="DD77" i="3"/>
  <c r="CZ77" i="3"/>
  <c r="BL78" i="3"/>
  <c r="BH78" i="3"/>
  <c r="AH83" i="3"/>
  <c r="AK83" i="3" s="1"/>
  <c r="CH92" i="3"/>
  <c r="CD92" i="3"/>
  <c r="BL94" i="3"/>
  <c r="BH94" i="3"/>
  <c r="AH17" i="3"/>
  <c r="AK17" i="3" s="1"/>
  <c r="AH25" i="3"/>
  <c r="AK25" i="3" s="1"/>
  <c r="AK27" i="3"/>
  <c r="AH38" i="3"/>
  <c r="AK38" i="3" s="1"/>
  <c r="AK41" i="3"/>
  <c r="CJ41" i="3"/>
  <c r="CI41" i="3"/>
  <c r="AK43" i="3"/>
  <c r="CH43" i="3"/>
  <c r="CD43" i="3"/>
  <c r="P44" i="3"/>
  <c r="K44" i="3"/>
  <c r="P45" i="3"/>
  <c r="K45" i="3"/>
  <c r="P46" i="3"/>
  <c r="K46" i="3"/>
  <c r="DD47" i="3"/>
  <c r="CZ47" i="3"/>
  <c r="CJ49" i="3"/>
  <c r="CI49" i="3"/>
  <c r="P51" i="3"/>
  <c r="K51" i="3"/>
  <c r="DD52" i="3"/>
  <c r="CZ52" i="3"/>
  <c r="BL57" i="3"/>
  <c r="BH57" i="3"/>
  <c r="DF60" i="3"/>
  <c r="DE60" i="3"/>
  <c r="CH61" i="3"/>
  <c r="CD61" i="3"/>
  <c r="BN69" i="3"/>
  <c r="BM69" i="3"/>
  <c r="DD71" i="3"/>
  <c r="CZ71" i="3"/>
  <c r="BL74" i="3"/>
  <c r="BH74" i="3"/>
  <c r="CJ78" i="3"/>
  <c r="CI78" i="3"/>
  <c r="CD87" i="3"/>
  <c r="CH87" i="3"/>
  <c r="BL124" i="3"/>
  <c r="BH124" i="3"/>
  <c r="CH83" i="3"/>
  <c r="CD83" i="3"/>
  <c r="BL90" i="3"/>
  <c r="BH90" i="3"/>
  <c r="P91" i="3"/>
  <c r="K91" i="3"/>
  <c r="AK92" i="3"/>
  <c r="CH95" i="3"/>
  <c r="CD95" i="3"/>
  <c r="P97" i="3"/>
  <c r="K97" i="3"/>
  <c r="CJ97" i="3"/>
  <c r="CI97" i="3"/>
  <c r="DF99" i="3"/>
  <c r="DE99" i="3"/>
  <c r="DD102" i="3"/>
  <c r="CZ102" i="3"/>
  <c r="DF104" i="3"/>
  <c r="DE104" i="3"/>
  <c r="P109" i="3"/>
  <c r="K109" i="3"/>
  <c r="BL112" i="3"/>
  <c r="BH112" i="3"/>
  <c r="DD113" i="3"/>
  <c r="CZ113" i="3"/>
  <c r="CI118" i="3"/>
  <c r="CJ118" i="3"/>
  <c r="DD146" i="3"/>
  <c r="CZ146" i="3"/>
  <c r="BH186" i="3"/>
  <c r="BL186" i="3"/>
  <c r="P84" i="3"/>
  <c r="K84" i="3"/>
  <c r="DD85" i="3"/>
  <c r="CZ85" i="3"/>
  <c r="AK86" i="3"/>
  <c r="DF89" i="3"/>
  <c r="DE89" i="3"/>
  <c r="DD92" i="3"/>
  <c r="CZ92" i="3"/>
  <c r="CH98" i="3"/>
  <c r="CD98" i="3"/>
  <c r="CH100" i="3"/>
  <c r="CD100" i="3"/>
  <c r="BL101" i="3"/>
  <c r="BH101" i="3"/>
  <c r="BN103" i="3"/>
  <c r="BM103" i="3"/>
  <c r="P107" i="3"/>
  <c r="K107" i="3"/>
  <c r="CJ110" i="3"/>
  <c r="CI110" i="3"/>
  <c r="AK111" i="3"/>
  <c r="CH112" i="3"/>
  <c r="CD112" i="3"/>
  <c r="DF115" i="3"/>
  <c r="DE115" i="3"/>
  <c r="CD126" i="3"/>
  <c r="CH126" i="3"/>
  <c r="P131" i="3"/>
  <c r="K131" i="3"/>
  <c r="DF139" i="3"/>
  <c r="DE139" i="3"/>
  <c r="BH56" i="3"/>
  <c r="CD58" i="3"/>
  <c r="CZ60" i="3"/>
  <c r="H61" i="3"/>
  <c r="BH64" i="3"/>
  <c r="CD66" i="3"/>
  <c r="CZ68" i="3"/>
  <c r="H69" i="3"/>
  <c r="BH72" i="3"/>
  <c r="CD74" i="3"/>
  <c r="H77" i="3"/>
  <c r="H79" i="3"/>
  <c r="CD79" i="3"/>
  <c r="CZ80" i="3"/>
  <c r="P83" i="3"/>
  <c r="K83" i="3"/>
  <c r="AK84" i="3"/>
  <c r="BL85" i="3"/>
  <c r="CD86" i="3"/>
  <c r="BL87" i="3"/>
  <c r="AK88" i="3"/>
  <c r="CH90" i="3"/>
  <c r="CD90" i="3"/>
  <c r="CJ91" i="3"/>
  <c r="BL93" i="3"/>
  <c r="DD95" i="3"/>
  <c r="BL96" i="3"/>
  <c r="BH96" i="3"/>
  <c r="AK97" i="3"/>
  <c r="DD97" i="3"/>
  <c r="CZ97" i="3"/>
  <c r="DD98" i="3"/>
  <c r="CZ98" i="3"/>
  <c r="P102" i="3"/>
  <c r="P104" i="3"/>
  <c r="K104" i="3"/>
  <c r="BL106" i="3"/>
  <c r="BH106" i="3"/>
  <c r="BN108" i="3"/>
  <c r="BM108" i="3"/>
  <c r="AK109" i="3"/>
  <c r="J114" i="3"/>
  <c r="H114" i="3"/>
  <c r="H115" i="3"/>
  <c r="J115" i="3"/>
  <c r="H46" i="3"/>
  <c r="K52" i="3"/>
  <c r="H54" i="3"/>
  <c r="K60" i="3"/>
  <c r="H62" i="3"/>
  <c r="K68" i="3"/>
  <c r="H70" i="3"/>
  <c r="BH75" i="3"/>
  <c r="K77" i="3"/>
  <c r="CD77" i="3"/>
  <c r="CJ79" i="3"/>
  <c r="CZ82" i="3"/>
  <c r="CH84" i="3"/>
  <c r="CI86" i="3"/>
  <c r="K87" i="3"/>
  <c r="DF87" i="3"/>
  <c r="DF90" i="3"/>
  <c r="DE90" i="3"/>
  <c r="AK95" i="3"/>
  <c r="CH96" i="3"/>
  <c r="CD96" i="3"/>
  <c r="BL99" i="3"/>
  <c r="P100" i="3"/>
  <c r="K100" i="3"/>
  <c r="DD100" i="3"/>
  <c r="CZ100" i="3"/>
  <c r="CH101" i="3"/>
  <c r="AK102" i="3"/>
  <c r="CH103" i="3"/>
  <c r="CD103" i="3"/>
  <c r="AK104" i="3"/>
  <c r="P105" i="3"/>
  <c r="K105" i="3"/>
  <c r="CJ105" i="3"/>
  <c r="CI105" i="3"/>
  <c r="DF107" i="3"/>
  <c r="DE107" i="3"/>
  <c r="DD110" i="3"/>
  <c r="CZ110" i="3"/>
  <c r="DF112" i="3"/>
  <c r="DE112" i="3"/>
  <c r="BM116" i="3"/>
  <c r="BN116" i="3"/>
  <c r="AK123" i="3"/>
  <c r="H137" i="3"/>
  <c r="J137" i="3"/>
  <c r="AK145" i="3"/>
  <c r="AK78" i="3"/>
  <c r="P85" i="3"/>
  <c r="BL88" i="3"/>
  <c r="BH88" i="3"/>
  <c r="BN89" i="3"/>
  <c r="J90" i="3"/>
  <c r="CZ90" i="3"/>
  <c r="DD91" i="3"/>
  <c r="CZ91" i="3"/>
  <c r="P93" i="3"/>
  <c r="K93" i="3"/>
  <c r="CH93" i="3"/>
  <c r="P94" i="3"/>
  <c r="CI94" i="3"/>
  <c r="J98" i="3"/>
  <c r="H98" i="3"/>
  <c r="AK100" i="3"/>
  <c r="BL102" i="3"/>
  <c r="BH102" i="3"/>
  <c r="CH106" i="3"/>
  <c r="CD106" i="3"/>
  <c r="CH108" i="3"/>
  <c r="CD108" i="3"/>
  <c r="BL109" i="3"/>
  <c r="BH109" i="3"/>
  <c r="BN111" i="3"/>
  <c r="BM111" i="3"/>
  <c r="BN113" i="3"/>
  <c r="AK114" i="3"/>
  <c r="BN133" i="3"/>
  <c r="BM133" i="3"/>
  <c r="K138" i="3"/>
  <c r="P138" i="3"/>
  <c r="AK141" i="3"/>
  <c r="DF143" i="3"/>
  <c r="DE143" i="3"/>
  <c r="CH80" i="3"/>
  <c r="CD80" i="3"/>
  <c r="BN82" i="3"/>
  <c r="BM82" i="3"/>
  <c r="DF83" i="3"/>
  <c r="DE83" i="3"/>
  <c r="CJ88" i="3"/>
  <c r="CI88" i="3"/>
  <c r="AK94" i="3"/>
  <c r="DD94" i="3"/>
  <c r="CZ94" i="3"/>
  <c r="DF96" i="3"/>
  <c r="DE96" i="3"/>
  <c r="P101" i="3"/>
  <c r="K101" i="3"/>
  <c r="DF103" i="3"/>
  <c r="DE103" i="3"/>
  <c r="BL104" i="3"/>
  <c r="BH104" i="3"/>
  <c r="AK105" i="3"/>
  <c r="DD105" i="3"/>
  <c r="CZ105" i="3"/>
  <c r="DD106" i="3"/>
  <c r="CZ106" i="3"/>
  <c r="P112" i="3"/>
  <c r="K112" i="3"/>
  <c r="CD117" i="3"/>
  <c r="CH117" i="3"/>
  <c r="AK118" i="3"/>
  <c r="DE120" i="3"/>
  <c r="DF120" i="3"/>
  <c r="AK126" i="3"/>
  <c r="DE140" i="3"/>
  <c r="DF140" i="3"/>
  <c r="DD142" i="3"/>
  <c r="CZ142" i="3"/>
  <c r="DD152" i="3"/>
  <c r="CZ152" i="3"/>
  <c r="J78" i="3"/>
  <c r="H78" i="3"/>
  <c r="CI81" i="3"/>
  <c r="K82" i="3"/>
  <c r="BN83" i="3"/>
  <c r="CZ84" i="3"/>
  <c r="J86" i="3"/>
  <c r="H86" i="3"/>
  <c r="BH86" i="3"/>
  <c r="DE86" i="3"/>
  <c r="CD88" i="3"/>
  <c r="K89" i="3"/>
  <c r="CH89" i="3"/>
  <c r="CD89" i="3"/>
  <c r="BL91" i="3"/>
  <c r="BM92" i="3"/>
  <c r="BN95" i="3"/>
  <c r="BM95" i="3"/>
  <c r="BN97" i="3"/>
  <c r="P99" i="3"/>
  <c r="K99" i="3"/>
  <c r="CJ99" i="3"/>
  <c r="DF101" i="3"/>
  <c r="CJ102" i="3"/>
  <c r="CI102" i="3"/>
  <c r="AK103" i="3"/>
  <c r="CH104" i="3"/>
  <c r="CD104" i="3"/>
  <c r="BL107" i="3"/>
  <c r="P108" i="3"/>
  <c r="K108" i="3"/>
  <c r="DD108" i="3"/>
  <c r="CZ108" i="3"/>
  <c r="CH109" i="3"/>
  <c r="AK110" i="3"/>
  <c r="CH111" i="3"/>
  <c r="CD111" i="3"/>
  <c r="P113" i="3"/>
  <c r="K113" i="3"/>
  <c r="CJ113" i="3"/>
  <c r="CI113" i="3"/>
  <c r="CD123" i="3"/>
  <c r="CH123" i="3"/>
  <c r="BL128" i="3"/>
  <c r="BH128" i="3"/>
  <c r="AK130" i="3"/>
  <c r="CJ131" i="3"/>
  <c r="CI131" i="3"/>
  <c r="BL120" i="3"/>
  <c r="BH120" i="3"/>
  <c r="CH125" i="3"/>
  <c r="CD125" i="3"/>
  <c r="P126" i="3"/>
  <c r="K126" i="3"/>
  <c r="BN127" i="3"/>
  <c r="CH130" i="3"/>
  <c r="CD130" i="3"/>
  <c r="AK131" i="3"/>
  <c r="P132" i="3"/>
  <c r="J133" i="3"/>
  <c r="H133" i="3"/>
  <c r="DF134" i="3"/>
  <c r="DD145" i="3"/>
  <c r="CZ145" i="3"/>
  <c r="CH150" i="3"/>
  <c r="CD150" i="3"/>
  <c r="CH180" i="3"/>
  <c r="CD180" i="3"/>
  <c r="DD185" i="3"/>
  <c r="CZ185" i="3"/>
  <c r="DD124" i="3"/>
  <c r="CZ124" i="3"/>
  <c r="J128" i="3"/>
  <c r="H128" i="3"/>
  <c r="BN134" i="3"/>
  <c r="BM134" i="3"/>
  <c r="DD135" i="3"/>
  <c r="CZ135" i="3"/>
  <c r="CH136" i="3"/>
  <c r="CD136" i="3"/>
  <c r="J139" i="3"/>
  <c r="H139" i="3"/>
  <c r="DD162" i="3"/>
  <c r="CZ162" i="3"/>
  <c r="BH95" i="3"/>
  <c r="CD97" i="3"/>
  <c r="CZ99" i="3"/>
  <c r="H100" i="3"/>
  <c r="BH103" i="3"/>
  <c r="CD105" i="3"/>
  <c r="CZ107" i="3"/>
  <c r="H108" i="3"/>
  <c r="BH111" i="3"/>
  <c r="CD113" i="3"/>
  <c r="DD114" i="3"/>
  <c r="BL115" i="3"/>
  <c r="CZ115" i="3"/>
  <c r="P118" i="3"/>
  <c r="CD118" i="3"/>
  <c r="CI119" i="3"/>
  <c r="K120" i="3"/>
  <c r="K122" i="3"/>
  <c r="DD122" i="3"/>
  <c r="P124" i="3"/>
  <c r="P127" i="3"/>
  <c r="BL129" i="3"/>
  <c r="DF131" i="3"/>
  <c r="CJ132" i="3"/>
  <c r="BH135" i="3"/>
  <c r="CZ137" i="3"/>
  <c r="BM139" i="3"/>
  <c r="BL140" i="3"/>
  <c r="DD141" i="3"/>
  <c r="CZ141" i="3"/>
  <c r="BL142" i="3"/>
  <c r="BH142" i="3"/>
  <c r="BN146" i="3"/>
  <c r="BN147" i="3"/>
  <c r="BM147" i="3"/>
  <c r="CH167" i="3"/>
  <c r="CD167" i="3"/>
  <c r="P184" i="3"/>
  <c r="K184" i="3"/>
  <c r="AK120" i="3"/>
  <c r="AK122" i="3"/>
  <c r="BM122" i="3"/>
  <c r="DF125" i="3"/>
  <c r="DE125" i="3"/>
  <c r="CJ128" i="3"/>
  <c r="CI128" i="3"/>
  <c r="CH133" i="3"/>
  <c r="CD133" i="3"/>
  <c r="P134" i="3"/>
  <c r="K134" i="3"/>
  <c r="BN135" i="3"/>
  <c r="DF137" i="3"/>
  <c r="CJ138" i="3"/>
  <c r="AK139" i="3"/>
  <c r="CI143" i="3"/>
  <c r="CJ143" i="3"/>
  <c r="DF144" i="3"/>
  <c r="DE144" i="3"/>
  <c r="BN145" i="3"/>
  <c r="BM145" i="3"/>
  <c r="K146" i="3"/>
  <c r="P146" i="3"/>
  <c r="BL178" i="3"/>
  <c r="BH178" i="3"/>
  <c r="BH89" i="3"/>
  <c r="CD91" i="3"/>
  <c r="CZ93" i="3"/>
  <c r="H94" i="3"/>
  <c r="BH97" i="3"/>
  <c r="CD99" i="3"/>
  <c r="CZ101" i="3"/>
  <c r="H102" i="3"/>
  <c r="BH105" i="3"/>
  <c r="CD107" i="3"/>
  <c r="CZ109" i="3"/>
  <c r="H110" i="3"/>
  <c r="BH113" i="3"/>
  <c r="BH116" i="3"/>
  <c r="K117" i="3"/>
  <c r="BH117" i="3"/>
  <c r="DF117" i="3"/>
  <c r="CH120" i="3"/>
  <c r="CZ121" i="3"/>
  <c r="DF123" i="3"/>
  <c r="CI127" i="3"/>
  <c r="CD129" i="3"/>
  <c r="DD130" i="3"/>
  <c r="BL131" i="3"/>
  <c r="BH131" i="3"/>
  <c r="DD132" i="3"/>
  <c r="CZ132" i="3"/>
  <c r="CJ134" i="3"/>
  <c r="J136" i="3"/>
  <c r="H136" i="3"/>
  <c r="CH139" i="3"/>
  <c r="CD139" i="3"/>
  <c r="P140" i="3"/>
  <c r="K140" i="3"/>
  <c r="CH140" i="3"/>
  <c r="BN141" i="3"/>
  <c r="P149" i="3"/>
  <c r="K149" i="3"/>
  <c r="AK153" i="3"/>
  <c r="P158" i="3"/>
  <c r="K158" i="3"/>
  <c r="BL160" i="3"/>
  <c r="BH160" i="3"/>
  <c r="DD177" i="3"/>
  <c r="CZ177" i="3"/>
  <c r="DD182" i="3"/>
  <c r="CZ182" i="3"/>
  <c r="AK117" i="3"/>
  <c r="BM117" i="3"/>
  <c r="BH119" i="3"/>
  <c r="DD119" i="3"/>
  <c r="BL121" i="3"/>
  <c r="DE121" i="3"/>
  <c r="BL123" i="3"/>
  <c r="J125" i="3"/>
  <c r="H125" i="3"/>
  <c r="BH125" i="3"/>
  <c r="DF126" i="3"/>
  <c r="DD128" i="3"/>
  <c r="CJ129" i="3"/>
  <c r="P135" i="3"/>
  <c r="DF136" i="3"/>
  <c r="DE136" i="3"/>
  <c r="BL137" i="3"/>
  <c r="BH137" i="3"/>
  <c r="DD138" i="3"/>
  <c r="CZ138" i="3"/>
  <c r="J142" i="3"/>
  <c r="H142" i="3"/>
  <c r="CJ142" i="3"/>
  <c r="CI142" i="3"/>
  <c r="P145" i="3"/>
  <c r="K145" i="3"/>
  <c r="AK147" i="3"/>
  <c r="P150" i="3"/>
  <c r="K150" i="3"/>
  <c r="AK166" i="3"/>
  <c r="CH122" i="3"/>
  <c r="CD122" i="3"/>
  <c r="P123" i="3"/>
  <c r="K123" i="3"/>
  <c r="BN126" i="3"/>
  <c r="BM126" i="3"/>
  <c r="DD127" i="3"/>
  <c r="CZ127" i="3"/>
  <c r="DF133" i="3"/>
  <c r="DE133" i="3"/>
  <c r="AK135" i="3"/>
  <c r="BL144" i="3"/>
  <c r="BH144" i="3"/>
  <c r="CI145" i="3"/>
  <c r="CJ145" i="3"/>
  <c r="CZ147" i="3"/>
  <c r="DD147" i="3"/>
  <c r="CH148" i="3"/>
  <c r="CD148" i="3"/>
  <c r="AK151" i="3"/>
  <c r="BH153" i="3"/>
  <c r="BL153" i="3"/>
  <c r="P176" i="3"/>
  <c r="K176" i="3"/>
  <c r="BM187" i="3"/>
  <c r="BN187" i="3"/>
  <c r="AK148" i="3"/>
  <c r="BN154" i="3"/>
  <c r="BM154" i="3"/>
  <c r="CH157" i="3"/>
  <c r="CD157" i="3"/>
  <c r="AK158" i="3"/>
  <c r="DD159" i="3"/>
  <c r="CZ159" i="3"/>
  <c r="BL161" i="3"/>
  <c r="BH161" i="3"/>
  <c r="BN163" i="3"/>
  <c r="BM163" i="3"/>
  <c r="P164" i="3"/>
  <c r="K164" i="3"/>
  <c r="BN168" i="3"/>
  <c r="BM168" i="3"/>
  <c r="DD170" i="3"/>
  <c r="CZ170" i="3"/>
  <c r="BL173" i="3"/>
  <c r="BH173" i="3"/>
  <c r="J174" i="3"/>
  <c r="H174" i="3"/>
  <c r="BN175" i="3"/>
  <c r="BM175" i="3"/>
  <c r="P177" i="3"/>
  <c r="K177" i="3"/>
  <c r="CJ178" i="3"/>
  <c r="CI178" i="3"/>
  <c r="AK179" i="3"/>
  <c r="DF179" i="3"/>
  <c r="DE179" i="3"/>
  <c r="DF180" i="3"/>
  <c r="DE180" i="3"/>
  <c r="BN183" i="3"/>
  <c r="BM183" i="3"/>
  <c r="P185" i="3"/>
  <c r="K185" i="3"/>
  <c r="CH186" i="3"/>
  <c r="CD186" i="3"/>
  <c r="DD197" i="3"/>
  <c r="CZ197" i="3"/>
  <c r="AK144" i="3"/>
  <c r="DF150" i="3"/>
  <c r="DE150" i="3"/>
  <c r="CJ155" i="3"/>
  <c r="CI155" i="3"/>
  <c r="CH160" i="3"/>
  <c r="CD160" i="3"/>
  <c r="AK164" i="3"/>
  <c r="CJ165" i="3"/>
  <c r="CI165" i="3"/>
  <c r="BL166" i="3"/>
  <c r="BH166" i="3"/>
  <c r="BL169" i="3"/>
  <c r="BH169" i="3"/>
  <c r="BN171" i="3"/>
  <c r="BM171" i="3"/>
  <c r="P172" i="3"/>
  <c r="K172" i="3"/>
  <c r="CH175" i="3"/>
  <c r="CD175" i="3"/>
  <c r="AK177" i="3"/>
  <c r="BL181" i="3"/>
  <c r="BH181" i="3"/>
  <c r="J182" i="3"/>
  <c r="H182" i="3"/>
  <c r="CH183" i="3"/>
  <c r="CD183" i="3"/>
  <c r="AK185" i="3"/>
  <c r="DD186" i="3"/>
  <c r="CZ186" i="3"/>
  <c r="AK205" i="3"/>
  <c r="P226" i="3"/>
  <c r="K226" i="3"/>
  <c r="BL149" i="3"/>
  <c r="DD149" i="3"/>
  <c r="CZ150" i="3"/>
  <c r="P153" i="3"/>
  <c r="K153" i="3"/>
  <c r="K155" i="3"/>
  <c r="P156" i="3"/>
  <c r="DE156" i="3"/>
  <c r="P159" i="3"/>
  <c r="K159" i="3"/>
  <c r="BN159" i="3"/>
  <c r="CH163" i="3"/>
  <c r="CD163" i="3"/>
  <c r="DF167" i="3"/>
  <c r="DE167" i="3"/>
  <c r="CH168" i="3"/>
  <c r="CD168" i="3"/>
  <c r="AK172" i="3"/>
  <c r="BN176" i="3"/>
  <c r="BM176" i="3"/>
  <c r="DD178" i="3"/>
  <c r="CZ178" i="3"/>
  <c r="AK182" i="3"/>
  <c r="P183" i="3"/>
  <c r="K183" i="3"/>
  <c r="BN184" i="3"/>
  <c r="BM184" i="3"/>
  <c r="AK189" i="3"/>
  <c r="DD151" i="3"/>
  <c r="CZ151" i="3"/>
  <c r="BH152" i="3"/>
  <c r="AK155" i="3"/>
  <c r="AK156" i="3"/>
  <c r="DF157" i="3"/>
  <c r="DE157" i="3"/>
  <c r="BL158" i="3"/>
  <c r="BH158" i="3"/>
  <c r="J160" i="3"/>
  <c r="H160" i="3"/>
  <c r="DD160" i="3"/>
  <c r="CZ160" i="3"/>
  <c r="CJ161" i="3"/>
  <c r="CI161" i="3"/>
  <c r="AK162" i="3"/>
  <c r="BL164" i="3"/>
  <c r="BH164" i="3"/>
  <c r="DD165" i="3"/>
  <c r="CZ165" i="3"/>
  <c r="CH166" i="3"/>
  <c r="CD166" i="3"/>
  <c r="CH171" i="3"/>
  <c r="CD171" i="3"/>
  <c r="CJ173" i="3"/>
  <c r="CI173" i="3"/>
  <c r="BL174" i="3"/>
  <c r="BH174" i="3"/>
  <c r="BL177" i="3"/>
  <c r="BH177" i="3"/>
  <c r="BN179" i="3"/>
  <c r="BM179" i="3"/>
  <c r="P180" i="3"/>
  <c r="K180" i="3"/>
  <c r="BL185" i="3"/>
  <c r="BH185" i="3"/>
  <c r="BL192" i="3"/>
  <c r="BH192" i="3"/>
  <c r="P193" i="3"/>
  <c r="K193" i="3"/>
  <c r="AK197" i="3"/>
  <c r="DD161" i="3"/>
  <c r="CZ161" i="3"/>
  <c r="BL162" i="3"/>
  <c r="BH162" i="3"/>
  <c r="CH164" i="3"/>
  <c r="CD164" i="3"/>
  <c r="DD166" i="3"/>
  <c r="CZ166" i="3"/>
  <c r="DD168" i="3"/>
  <c r="CZ168" i="3"/>
  <c r="CJ169" i="3"/>
  <c r="CI169" i="3"/>
  <c r="BL172" i="3"/>
  <c r="BH172" i="3"/>
  <c r="DF175" i="3"/>
  <c r="DE175" i="3"/>
  <c r="CH176" i="3"/>
  <c r="CD176" i="3"/>
  <c r="AK180" i="3"/>
  <c r="CJ181" i="3"/>
  <c r="CI181" i="3"/>
  <c r="BL182" i="3"/>
  <c r="BH182" i="3"/>
  <c r="DF183" i="3"/>
  <c r="DE183" i="3"/>
  <c r="CH184" i="3"/>
  <c r="CD184" i="3"/>
  <c r="J187" i="3"/>
  <c r="H187" i="3"/>
  <c r="CJ218" i="3"/>
  <c r="CI218" i="3"/>
  <c r="BL143" i="3"/>
  <c r="H144" i="3"/>
  <c r="CD144" i="3"/>
  <c r="K147" i="3"/>
  <c r="CI147" i="3"/>
  <c r="BH148" i="3"/>
  <c r="BH150" i="3"/>
  <c r="P151" i="3"/>
  <c r="K151" i="3"/>
  <c r="BN151" i="3"/>
  <c r="CH152" i="3"/>
  <c r="CD152" i="3"/>
  <c r="DD154" i="3"/>
  <c r="CZ154" i="3"/>
  <c r="DF155" i="3"/>
  <c r="BL156" i="3"/>
  <c r="BH156" i="3"/>
  <c r="CH158" i="3"/>
  <c r="CD158" i="3"/>
  <c r="P161" i="3"/>
  <c r="K161" i="3"/>
  <c r="CJ162" i="3"/>
  <c r="CI162" i="3"/>
  <c r="AK163" i="3"/>
  <c r="DF163" i="3"/>
  <c r="DE163" i="3"/>
  <c r="DF164" i="3"/>
  <c r="DE164" i="3"/>
  <c r="P168" i="3"/>
  <c r="K168" i="3"/>
  <c r="DD169" i="3"/>
  <c r="CZ169" i="3"/>
  <c r="BL170" i="3"/>
  <c r="BH170" i="3"/>
  <c r="K171" i="3"/>
  <c r="CH172" i="3"/>
  <c r="CD172" i="3"/>
  <c r="DD173" i="3"/>
  <c r="CZ173" i="3"/>
  <c r="CH174" i="3"/>
  <c r="CD174" i="3"/>
  <c r="CH179" i="3"/>
  <c r="CD179" i="3"/>
  <c r="CD189" i="3"/>
  <c r="CH189" i="3"/>
  <c r="BL198" i="3"/>
  <c r="BH198" i="3"/>
  <c r="CH211" i="3"/>
  <c r="CD211" i="3"/>
  <c r="CI144" i="3"/>
  <c r="BM148" i="3"/>
  <c r="BM150" i="3"/>
  <c r="J152" i="3"/>
  <c r="H152" i="3"/>
  <c r="AK154" i="3"/>
  <c r="BL155" i="3"/>
  <c r="BH155" i="3"/>
  <c r="CJ156" i="3"/>
  <c r="CI156" i="3"/>
  <c r="DF158" i="3"/>
  <c r="DE158" i="3"/>
  <c r="AK161" i="3"/>
  <c r="BL165" i="3"/>
  <c r="BH165" i="3"/>
  <c r="J166" i="3"/>
  <c r="H166" i="3"/>
  <c r="BN167" i="3"/>
  <c r="BM167" i="3"/>
  <c r="P169" i="3"/>
  <c r="K169" i="3"/>
  <c r="CJ170" i="3"/>
  <c r="CI170" i="3"/>
  <c r="DF171" i="3"/>
  <c r="DE171" i="3"/>
  <c r="DF172" i="3"/>
  <c r="DE172" i="3"/>
  <c r="DD174" i="3"/>
  <c r="CZ174" i="3"/>
  <c r="DD176" i="3"/>
  <c r="CZ176" i="3"/>
  <c r="CJ177" i="3"/>
  <c r="CI177" i="3"/>
  <c r="BL180" i="3"/>
  <c r="BH180" i="3"/>
  <c r="DD181" i="3"/>
  <c r="CZ181" i="3"/>
  <c r="CH182" i="3"/>
  <c r="CD182" i="3"/>
  <c r="DD184" i="3"/>
  <c r="CZ184" i="3"/>
  <c r="CJ185" i="3"/>
  <c r="CI185" i="3"/>
  <c r="DD188" i="3"/>
  <c r="CZ188" i="3"/>
  <c r="DF200" i="3"/>
  <c r="DE200" i="3"/>
  <c r="J189" i="3"/>
  <c r="H189" i="3"/>
  <c r="DD190" i="3"/>
  <c r="CZ190" i="3"/>
  <c r="CJ192" i="3"/>
  <c r="CI192" i="3"/>
  <c r="CH193" i="3"/>
  <c r="CD193" i="3"/>
  <c r="BL202" i="3"/>
  <c r="BH202" i="3"/>
  <c r="BN204" i="3"/>
  <c r="BM204" i="3"/>
  <c r="AK213" i="3"/>
  <c r="DF187" i="3"/>
  <c r="DE187" i="3"/>
  <c r="BL191" i="3"/>
  <c r="BH191" i="3"/>
  <c r="J196" i="3"/>
  <c r="H196" i="3"/>
  <c r="CH196" i="3"/>
  <c r="CD196" i="3"/>
  <c r="CJ199" i="3"/>
  <c r="CI199" i="3"/>
  <c r="CJ201" i="3"/>
  <c r="CI201" i="3"/>
  <c r="DF203" i="3"/>
  <c r="DE203" i="3"/>
  <c r="BL205" i="3"/>
  <c r="BH205" i="3"/>
  <c r="CH212" i="3"/>
  <c r="CD212" i="3"/>
  <c r="BH163" i="3"/>
  <c r="CD165" i="3"/>
  <c r="CZ167" i="3"/>
  <c r="H168" i="3"/>
  <c r="BH171" i="3"/>
  <c r="CD173" i="3"/>
  <c r="CZ175" i="3"/>
  <c r="H176" i="3"/>
  <c r="BH179" i="3"/>
  <c r="CD181" i="3"/>
  <c r="CZ183" i="3"/>
  <c r="H184" i="3"/>
  <c r="BH187" i="3"/>
  <c r="CZ187" i="3"/>
  <c r="CI188" i="3"/>
  <c r="DD189" i="3"/>
  <c r="CZ189" i="3"/>
  <c r="BN190" i="3"/>
  <c r="BM190" i="3"/>
  <c r="AK193" i="3"/>
  <c r="BL194" i="3"/>
  <c r="BH194" i="3"/>
  <c r="BN195" i="3"/>
  <c r="AK196" i="3"/>
  <c r="AK200" i="3"/>
  <c r="P201" i="3"/>
  <c r="K201" i="3"/>
  <c r="CH202" i="3"/>
  <c r="CD202" i="3"/>
  <c r="CH204" i="3"/>
  <c r="CD204" i="3"/>
  <c r="H161" i="3"/>
  <c r="K167" i="3"/>
  <c r="H169" i="3"/>
  <c r="K175" i="3"/>
  <c r="H177" i="3"/>
  <c r="H185" i="3"/>
  <c r="BH190" i="3"/>
  <c r="DD193" i="3"/>
  <c r="CH195" i="3"/>
  <c r="CD195" i="3"/>
  <c r="DD196" i="3"/>
  <c r="CZ196" i="3"/>
  <c r="BL197" i="3"/>
  <c r="AK199" i="3"/>
  <c r="DD199" i="3"/>
  <c r="DD201" i="3"/>
  <c r="CZ201" i="3"/>
  <c r="DD202" i="3"/>
  <c r="CZ202" i="3"/>
  <c r="CH205" i="3"/>
  <c r="BL229" i="3"/>
  <c r="BH229" i="3"/>
  <c r="CH191" i="3"/>
  <c r="P192" i="3"/>
  <c r="CH194" i="3"/>
  <c r="CD194" i="3"/>
  <c r="P198" i="3"/>
  <c r="CI198" i="3"/>
  <c r="BL200" i="3"/>
  <c r="BH200" i="3"/>
  <c r="P204" i="3"/>
  <c r="K204" i="3"/>
  <c r="DD204" i="3"/>
  <c r="CZ204" i="3"/>
  <c r="DD205" i="3"/>
  <c r="CZ205" i="3"/>
  <c r="CH187" i="3"/>
  <c r="CD187" i="3"/>
  <c r="P188" i="3"/>
  <c r="K188" i="3"/>
  <c r="AK192" i="3"/>
  <c r="BL193" i="3"/>
  <c r="BH193" i="3"/>
  <c r="DF194" i="3"/>
  <c r="DE194" i="3"/>
  <c r="DD198" i="3"/>
  <c r="CZ198" i="3"/>
  <c r="CH200" i="3"/>
  <c r="CD200" i="3"/>
  <c r="J202" i="3"/>
  <c r="H202" i="3"/>
  <c r="BN203" i="3"/>
  <c r="BM203" i="3"/>
  <c r="AK204" i="3"/>
  <c r="AK208" i="3"/>
  <c r="DD209" i="3"/>
  <c r="CZ209" i="3"/>
  <c r="H188" i="3"/>
  <c r="BL189" i="3"/>
  <c r="AK191" i="3"/>
  <c r="DD191" i="3"/>
  <c r="J194" i="3"/>
  <c r="CZ194" i="3"/>
  <c r="DD195" i="3"/>
  <c r="CZ195" i="3"/>
  <c r="P197" i="3"/>
  <c r="K197" i="3"/>
  <c r="CJ197" i="3"/>
  <c r="BL199" i="3"/>
  <c r="BH199" i="3"/>
  <c r="BL201" i="3"/>
  <c r="BH201" i="3"/>
  <c r="CH203" i="3"/>
  <c r="CD203" i="3"/>
  <c r="P205" i="3"/>
  <c r="K205" i="3"/>
  <c r="P206" i="3"/>
  <c r="K206" i="3"/>
  <c r="DD206" i="3"/>
  <c r="CZ206" i="3"/>
  <c r="CH215" i="3"/>
  <c r="CD215" i="3"/>
  <c r="P208" i="3"/>
  <c r="K208" i="3"/>
  <c r="AK209" i="3"/>
  <c r="BL210" i="3"/>
  <c r="BH210" i="3"/>
  <c r="J215" i="3"/>
  <c r="H215" i="3"/>
  <c r="BL219" i="3"/>
  <c r="BH219" i="3"/>
  <c r="DD220" i="3"/>
  <c r="CZ220" i="3"/>
  <c r="CH221" i="3"/>
  <c r="CD221" i="3"/>
  <c r="DD223" i="3"/>
  <c r="CZ223" i="3"/>
  <c r="CJ224" i="3"/>
  <c r="CI224" i="3"/>
  <c r="AK225" i="3"/>
  <c r="BN227" i="3"/>
  <c r="BM227" i="3"/>
  <c r="DF231" i="3"/>
  <c r="DE231" i="3"/>
  <c r="DF236" i="3"/>
  <c r="DE236" i="3"/>
  <c r="CZ261" i="3"/>
  <c r="DD261" i="3"/>
  <c r="AK212" i="3"/>
  <c r="P214" i="3"/>
  <c r="K214" i="3"/>
  <c r="DD215" i="3"/>
  <c r="CZ215" i="3"/>
  <c r="BN216" i="3"/>
  <c r="BM216" i="3"/>
  <c r="AK218" i="3"/>
  <c r="CH219" i="3"/>
  <c r="CD219" i="3"/>
  <c r="DD221" i="3"/>
  <c r="CZ221" i="3"/>
  <c r="P223" i="3"/>
  <c r="K223" i="3"/>
  <c r="DD224" i="3"/>
  <c r="CZ224" i="3"/>
  <c r="BL225" i="3"/>
  <c r="BH225" i="3"/>
  <c r="CJ229" i="3"/>
  <c r="CI229" i="3"/>
  <c r="CH230" i="3"/>
  <c r="CD230" i="3"/>
  <c r="DD234" i="3"/>
  <c r="CZ234" i="3"/>
  <c r="P245" i="3"/>
  <c r="K245" i="3"/>
  <c r="CD201" i="3"/>
  <c r="CZ203" i="3"/>
  <c r="H204" i="3"/>
  <c r="H206" i="3"/>
  <c r="CH206" i="3"/>
  <c r="P207" i="3"/>
  <c r="K207" i="3"/>
  <c r="DD208" i="3"/>
  <c r="CZ208" i="3"/>
  <c r="BN209" i="3"/>
  <c r="BM209" i="3"/>
  <c r="CZ211" i="3"/>
  <c r="DD212" i="3"/>
  <c r="BL213" i="3"/>
  <c r="BH213" i="3"/>
  <c r="CH214" i="3"/>
  <c r="CD214" i="3"/>
  <c r="CI217" i="3"/>
  <c r="DF218" i="3"/>
  <c r="DE218" i="3"/>
  <c r="DF219" i="3"/>
  <c r="DE219" i="3"/>
  <c r="BN222" i="3"/>
  <c r="BM222" i="3"/>
  <c r="P224" i="3"/>
  <c r="K224" i="3"/>
  <c r="CJ225" i="3"/>
  <c r="CI225" i="3"/>
  <c r="AK226" i="3"/>
  <c r="BN244" i="3"/>
  <c r="BM244" i="3"/>
  <c r="K195" i="3"/>
  <c r="H197" i="3"/>
  <c r="K203" i="3"/>
  <c r="H205" i="3"/>
  <c r="H207" i="3"/>
  <c r="CH207" i="3"/>
  <c r="CD207" i="3"/>
  <c r="BH209" i="3"/>
  <c r="CH210" i="3"/>
  <c r="P211" i="3"/>
  <c r="DE211" i="3"/>
  <c r="DD217" i="3"/>
  <c r="CZ217" i="3"/>
  <c r="BL220" i="3"/>
  <c r="BH220" i="3"/>
  <c r="J221" i="3"/>
  <c r="H221" i="3"/>
  <c r="CH222" i="3"/>
  <c r="CD222" i="3"/>
  <c r="AK224" i="3"/>
  <c r="BL226" i="3"/>
  <c r="BH226" i="3"/>
  <c r="CZ229" i="3"/>
  <c r="DD229" i="3"/>
  <c r="BH231" i="3"/>
  <c r="BL231" i="3"/>
  <c r="BH239" i="3"/>
  <c r="BL239" i="3"/>
  <c r="H190" i="3"/>
  <c r="H198" i="3"/>
  <c r="K210" i="3"/>
  <c r="AK211" i="3"/>
  <c r="BL212" i="3"/>
  <c r="BH212" i="3"/>
  <c r="CH213" i="3"/>
  <c r="CD213" i="3"/>
  <c r="P216" i="3"/>
  <c r="K216" i="3"/>
  <c r="AK217" i="3"/>
  <c r="BL218" i="3"/>
  <c r="BH218" i="3"/>
  <c r="AK221" i="3"/>
  <c r="P222" i="3"/>
  <c r="K222" i="3"/>
  <c r="BN223" i="3"/>
  <c r="BM223" i="3"/>
  <c r="DD225" i="3"/>
  <c r="CZ225" i="3"/>
  <c r="CH226" i="3"/>
  <c r="CD226" i="3"/>
  <c r="AK236" i="3"/>
  <c r="BL206" i="3"/>
  <c r="DD207" i="3"/>
  <c r="CZ207" i="3"/>
  <c r="BL208" i="3"/>
  <c r="CD209" i="3"/>
  <c r="AK210" i="3"/>
  <c r="DF213" i="3"/>
  <c r="DE213" i="3"/>
  <c r="DD214" i="3"/>
  <c r="CZ214" i="3"/>
  <c r="BH215" i="3"/>
  <c r="CJ216" i="3"/>
  <c r="P219" i="3"/>
  <c r="K219" i="3"/>
  <c r="BH223" i="3"/>
  <c r="BL224" i="3"/>
  <c r="BH224" i="3"/>
  <c r="BL211" i="3"/>
  <c r="BH211" i="3"/>
  <c r="P213" i="3"/>
  <c r="K213" i="3"/>
  <c r="DD216" i="3"/>
  <c r="CZ216" i="3"/>
  <c r="BN217" i="3"/>
  <c r="BM217" i="3"/>
  <c r="AK219" i="3"/>
  <c r="CJ220" i="3"/>
  <c r="CI220" i="3"/>
  <c r="BL221" i="3"/>
  <c r="BH221" i="3"/>
  <c r="DF222" i="3"/>
  <c r="DE222" i="3"/>
  <c r="CH223" i="3"/>
  <c r="CD223" i="3"/>
  <c r="DF226" i="3"/>
  <c r="DE226" i="3"/>
  <c r="DD233" i="3"/>
  <c r="CZ233" i="3"/>
  <c r="J238" i="3"/>
  <c r="H238" i="3"/>
  <c r="DD242" i="3"/>
  <c r="CZ242" i="3"/>
  <c r="DF246" i="3"/>
  <c r="DE246" i="3"/>
  <c r="CH240" i="3"/>
  <c r="CD240" i="3"/>
  <c r="BL241" i="3"/>
  <c r="BH241" i="3"/>
  <c r="BN243" i="3"/>
  <c r="BM243" i="3"/>
  <c r="AK245" i="3"/>
  <c r="H254" i="3"/>
  <c r="J254" i="3"/>
  <c r="DD255" i="3"/>
  <c r="CZ255" i="3"/>
  <c r="DF235" i="3"/>
  <c r="DE235" i="3"/>
  <c r="P244" i="3"/>
  <c r="K244" i="3"/>
  <c r="AK249" i="3"/>
  <c r="AK251" i="3"/>
  <c r="CD220" i="3"/>
  <c r="CZ222" i="3"/>
  <c r="H223" i="3"/>
  <c r="K227" i="3"/>
  <c r="BH227" i="3"/>
  <c r="BH228" i="3"/>
  <c r="CZ228" i="3"/>
  <c r="AK229" i="3"/>
  <c r="CZ230" i="3"/>
  <c r="P233" i="3"/>
  <c r="K233" i="3"/>
  <c r="BN233" i="3"/>
  <c r="BM234" i="3"/>
  <c r="BN236" i="3"/>
  <c r="BM236" i="3"/>
  <c r="P237" i="3"/>
  <c r="K237" i="3"/>
  <c r="BL238" i="3"/>
  <c r="BH238" i="3"/>
  <c r="DD240" i="3"/>
  <c r="CZ240" i="3"/>
  <c r="CH241" i="3"/>
  <c r="CH243" i="3"/>
  <c r="CD243" i="3"/>
  <c r="CJ244" i="3"/>
  <c r="BH245" i="3"/>
  <c r="BL245" i="3"/>
  <c r="J247" i="3"/>
  <c r="H247" i="3"/>
  <c r="H208" i="3"/>
  <c r="H216" i="3"/>
  <c r="H224" i="3"/>
  <c r="P228" i="3"/>
  <c r="BN228" i="3"/>
  <c r="DE228" i="3"/>
  <c r="DE230" i="3"/>
  <c r="CH231" i="3"/>
  <c r="CD231" i="3"/>
  <c r="J232" i="3"/>
  <c r="BM232" i="3"/>
  <c r="J234" i="3"/>
  <c r="H234" i="3"/>
  <c r="BL235" i="3"/>
  <c r="BH236" i="3"/>
  <c r="CJ239" i="3"/>
  <c r="AK240" i="3"/>
  <c r="BL242" i="3"/>
  <c r="BH242" i="3"/>
  <c r="AK247" i="3"/>
  <c r="BN248" i="3"/>
  <c r="BM248" i="3"/>
  <c r="AK257" i="3"/>
  <c r="H209" i="3"/>
  <c r="H217" i="3"/>
  <c r="AK228" i="3"/>
  <c r="CD229" i="3"/>
  <c r="AK232" i="3"/>
  <c r="CH232" i="3"/>
  <c r="CD232" i="3"/>
  <c r="CH233" i="3"/>
  <c r="CH236" i="3"/>
  <c r="CD236" i="3"/>
  <c r="AK237" i="3"/>
  <c r="CH238" i="3"/>
  <c r="CD238" i="3"/>
  <c r="P241" i="3"/>
  <c r="K241" i="3"/>
  <c r="DD243" i="3"/>
  <c r="DF244" i="3"/>
  <c r="DE244" i="3"/>
  <c r="CH246" i="3"/>
  <c r="CD246" i="3"/>
  <c r="DD254" i="3"/>
  <c r="CZ254" i="3"/>
  <c r="DD260" i="3"/>
  <c r="CZ260" i="3"/>
  <c r="BL230" i="3"/>
  <c r="BH230" i="3"/>
  <c r="DD237" i="3"/>
  <c r="CZ237" i="3"/>
  <c r="DD238" i="3"/>
  <c r="CZ238" i="3"/>
  <c r="CJ242" i="3"/>
  <c r="CI242" i="3"/>
  <c r="AK243" i="3"/>
  <c r="CI245" i="3"/>
  <c r="CJ245" i="3"/>
  <c r="P246" i="3"/>
  <c r="K246" i="3"/>
  <c r="CH227" i="3"/>
  <c r="J230" i="3"/>
  <c r="DF232" i="3"/>
  <c r="DE232" i="3"/>
  <c r="CI234" i="3"/>
  <c r="CH235" i="3"/>
  <c r="P236" i="3"/>
  <c r="K236" i="3"/>
  <c r="BN240" i="3"/>
  <c r="BM240" i="3"/>
  <c r="AK241" i="3"/>
  <c r="BL265" i="3"/>
  <c r="BH265" i="3"/>
  <c r="CI250" i="3"/>
  <c r="BL252" i="3"/>
  <c r="BH252" i="3"/>
  <c r="BM256" i="3"/>
  <c r="DD257" i="3"/>
  <c r="CZ257" i="3"/>
  <c r="BN258" i="3"/>
  <c r="BM258" i="3"/>
  <c r="BL262" i="3"/>
  <c r="BH262" i="3"/>
  <c r="DF263" i="3"/>
  <c r="DE263" i="3"/>
  <c r="CH264" i="3"/>
  <c r="CD264" i="3"/>
  <c r="P277" i="3"/>
  <c r="K277" i="3"/>
  <c r="BL282" i="3"/>
  <c r="BH282" i="3"/>
  <c r="DF247" i="3"/>
  <c r="DE247" i="3"/>
  <c r="DD249" i="3"/>
  <c r="CZ249" i="3"/>
  <c r="DD250" i="3"/>
  <c r="CZ250" i="3"/>
  <c r="CJ252" i="3"/>
  <c r="CI252" i="3"/>
  <c r="CH253" i="3"/>
  <c r="CD253" i="3"/>
  <c r="AK254" i="3"/>
  <c r="CH256" i="3"/>
  <c r="CD256" i="3"/>
  <c r="CJ259" i="3"/>
  <c r="CI259" i="3"/>
  <c r="BL266" i="3"/>
  <c r="BH266" i="3"/>
  <c r="DD267" i="3"/>
  <c r="CZ267" i="3"/>
  <c r="CH271" i="3"/>
  <c r="CD271" i="3"/>
  <c r="CH281" i="3"/>
  <c r="CD281" i="3"/>
  <c r="BH243" i="3"/>
  <c r="CZ244" i="3"/>
  <c r="H245" i="3"/>
  <c r="CD245" i="3"/>
  <c r="AK246" i="3"/>
  <c r="CZ246" i="3"/>
  <c r="CZ247" i="3"/>
  <c r="CH248" i="3"/>
  <c r="CD248" i="3"/>
  <c r="J249" i="3"/>
  <c r="H249" i="3"/>
  <c r="BL251" i="3"/>
  <c r="BH251" i="3"/>
  <c r="CD252" i="3"/>
  <c r="J256" i="3"/>
  <c r="H256" i="3"/>
  <c r="AK260" i="3"/>
  <c r="BL261" i="3"/>
  <c r="BH261" i="3"/>
  <c r="CH262" i="3"/>
  <c r="CD262" i="3"/>
  <c r="DD264" i="3"/>
  <c r="CZ264" i="3"/>
  <c r="AK267" i="3"/>
  <c r="BH274" i="3"/>
  <c r="BL274" i="3"/>
  <c r="P281" i="3"/>
  <c r="K281" i="3"/>
  <c r="AK253" i="3"/>
  <c r="P255" i="3"/>
  <c r="K255" i="3"/>
  <c r="DD256" i="3"/>
  <c r="CZ256" i="3"/>
  <c r="BN257" i="3"/>
  <c r="BM257" i="3"/>
  <c r="AK259" i="3"/>
  <c r="DD262" i="3"/>
  <c r="CZ262" i="3"/>
  <c r="P264" i="3"/>
  <c r="K264" i="3"/>
  <c r="DD265" i="3"/>
  <c r="CZ265" i="3"/>
  <c r="CJ266" i="3"/>
  <c r="CI266" i="3"/>
  <c r="BL267" i="3"/>
  <c r="BH267" i="3"/>
  <c r="CJ268" i="3"/>
  <c r="CI268" i="3"/>
  <c r="DD273" i="3"/>
  <c r="CZ273" i="3"/>
  <c r="BN280" i="3"/>
  <c r="BM280" i="3"/>
  <c r="BH237" i="3"/>
  <c r="CI237" i="3"/>
  <c r="CD239" i="3"/>
  <c r="DE239" i="3"/>
  <c r="K240" i="3"/>
  <c r="CZ241" i="3"/>
  <c r="H242" i="3"/>
  <c r="CD244" i="3"/>
  <c r="BM247" i="3"/>
  <c r="BN250" i="3"/>
  <c r="BM250" i="3"/>
  <c r="CZ252" i="3"/>
  <c r="DD253" i="3"/>
  <c r="BL254" i="3"/>
  <c r="BH254" i="3"/>
  <c r="CH255" i="3"/>
  <c r="CD255" i="3"/>
  <c r="CI258" i="3"/>
  <c r="BL260" i="3"/>
  <c r="BH260" i="3"/>
  <c r="J262" i="3"/>
  <c r="BN263" i="3"/>
  <c r="BM263" i="3"/>
  <c r="P265" i="3"/>
  <c r="K265" i="3"/>
  <c r="BH250" i="3"/>
  <c r="CH251" i="3"/>
  <c r="P252" i="3"/>
  <c r="DE252" i="3"/>
  <c r="DD258" i="3"/>
  <c r="CZ258" i="3"/>
  <c r="CJ260" i="3"/>
  <c r="CI260" i="3"/>
  <c r="CH261" i="3"/>
  <c r="CD261" i="3"/>
  <c r="AK262" i="3"/>
  <c r="CH263" i="3"/>
  <c r="CD263" i="3"/>
  <c r="AK265" i="3"/>
  <c r="DD266" i="3"/>
  <c r="CZ266" i="3"/>
  <c r="CJ284" i="3"/>
  <c r="CI284" i="3"/>
  <c r="CH247" i="3"/>
  <c r="CD247" i="3"/>
  <c r="P248" i="3"/>
  <c r="K248" i="3"/>
  <c r="DD248" i="3"/>
  <c r="CZ248" i="3"/>
  <c r="AK252" i="3"/>
  <c r="BL253" i="3"/>
  <c r="BH253" i="3"/>
  <c r="CH254" i="3"/>
  <c r="CD254" i="3"/>
  <c r="P257" i="3"/>
  <c r="K257" i="3"/>
  <c r="AK258" i="3"/>
  <c r="BL259" i="3"/>
  <c r="BH259" i="3"/>
  <c r="CD260" i="3"/>
  <c r="P263" i="3"/>
  <c r="K263" i="3"/>
  <c r="BN264" i="3"/>
  <c r="BM264" i="3"/>
  <c r="K266" i="3"/>
  <c r="P266" i="3"/>
  <c r="BM270" i="3"/>
  <c r="BN270" i="3"/>
  <c r="DF271" i="3"/>
  <c r="DE271" i="3"/>
  <c r="CH276" i="3"/>
  <c r="CD276" i="3"/>
  <c r="AK277" i="3"/>
  <c r="J279" i="3"/>
  <c r="H279" i="3"/>
  <c r="BN289" i="3"/>
  <c r="BM289" i="3"/>
  <c r="DD296" i="3"/>
  <c r="CZ296" i="3"/>
  <c r="P271" i="3"/>
  <c r="K271" i="3"/>
  <c r="DD272" i="3"/>
  <c r="CZ272" i="3"/>
  <c r="DD281" i="3"/>
  <c r="CZ281" i="3"/>
  <c r="DD284" i="3"/>
  <c r="CZ284" i="3"/>
  <c r="BL285" i="3"/>
  <c r="BH285" i="3"/>
  <c r="CD286" i="3"/>
  <c r="CH286" i="3"/>
  <c r="BL290" i="3"/>
  <c r="BH290" i="3"/>
  <c r="BL298" i="3"/>
  <c r="BH298" i="3"/>
  <c r="AK308" i="3"/>
  <c r="CZ263" i="3"/>
  <c r="H264" i="3"/>
  <c r="H266" i="3"/>
  <c r="CD266" i="3"/>
  <c r="DF268" i="3"/>
  <c r="AK271" i="3"/>
  <c r="P274" i="3"/>
  <c r="K274" i="3"/>
  <c r="CH274" i="3"/>
  <c r="P275" i="3"/>
  <c r="DD276" i="3"/>
  <c r="BL277" i="3"/>
  <c r="BH277" i="3"/>
  <c r="BN278" i="3"/>
  <c r="P280" i="3"/>
  <c r="K280" i="3"/>
  <c r="CJ280" i="3"/>
  <c r="P283" i="3"/>
  <c r="DD283" i="3"/>
  <c r="CZ283" i="3"/>
  <c r="AK284" i="3"/>
  <c r="AK296" i="3"/>
  <c r="AK307" i="3"/>
  <c r="H257" i="3"/>
  <c r="H265" i="3"/>
  <c r="J268" i="3"/>
  <c r="H268" i="3"/>
  <c r="BL268" i="3"/>
  <c r="BH268" i="3"/>
  <c r="AK270" i="3"/>
  <c r="CH270" i="3"/>
  <c r="CD270" i="3"/>
  <c r="BL272" i="3"/>
  <c r="AK275" i="3"/>
  <c r="AK276" i="3"/>
  <c r="CH277" i="3"/>
  <c r="CD277" i="3"/>
  <c r="BL279" i="3"/>
  <c r="BH279" i="3"/>
  <c r="P282" i="3"/>
  <c r="K282" i="3"/>
  <c r="CJ282" i="3"/>
  <c r="CI282" i="3"/>
  <c r="AK283" i="3"/>
  <c r="DD300" i="3"/>
  <c r="CZ300" i="3"/>
  <c r="H258" i="3"/>
  <c r="CI267" i="3"/>
  <c r="J273" i="3"/>
  <c r="H273" i="3"/>
  <c r="DD275" i="3"/>
  <c r="CZ275" i="3"/>
  <c r="CJ278" i="3"/>
  <c r="CI278" i="3"/>
  <c r="DF280" i="3"/>
  <c r="DE280" i="3"/>
  <c r="BL283" i="3"/>
  <c r="BH283" i="3"/>
  <c r="BL306" i="3"/>
  <c r="BH306" i="3"/>
  <c r="BL269" i="3"/>
  <c r="BH269" i="3"/>
  <c r="BL271" i="3"/>
  <c r="BH271" i="3"/>
  <c r="P272" i="3"/>
  <c r="K272" i="3"/>
  <c r="CH273" i="3"/>
  <c r="CD273" i="3"/>
  <c r="BN275" i="3"/>
  <c r="BM275" i="3"/>
  <c r="CH279" i="3"/>
  <c r="CD279" i="3"/>
  <c r="AK282" i="3"/>
  <c r="AK286" i="3"/>
  <c r="CD291" i="3"/>
  <c r="CH291" i="3"/>
  <c r="BN302" i="3"/>
  <c r="BM302" i="3"/>
  <c r="CH265" i="3"/>
  <c r="CJ269" i="3"/>
  <c r="CI269" i="3"/>
  <c r="DD270" i="3"/>
  <c r="DF274" i="3"/>
  <c r="BH275" i="3"/>
  <c r="BN276" i="3"/>
  <c r="BM276" i="3"/>
  <c r="AK278" i="3"/>
  <c r="DD278" i="3"/>
  <c r="CZ278" i="3"/>
  <c r="DD279" i="3"/>
  <c r="CZ279" i="3"/>
  <c r="DF282" i="3"/>
  <c r="BM284" i="3"/>
  <c r="BN284" i="3"/>
  <c r="DF290" i="3"/>
  <c r="DE290" i="3"/>
  <c r="CJ299" i="3"/>
  <c r="CI299" i="3"/>
  <c r="P286" i="3"/>
  <c r="K286" i="3"/>
  <c r="J288" i="3"/>
  <c r="H288" i="3"/>
  <c r="DD292" i="3"/>
  <c r="CZ292" i="3"/>
  <c r="BN294" i="3"/>
  <c r="BM294" i="3"/>
  <c r="BL301" i="3"/>
  <c r="BH301" i="3"/>
  <c r="CH302" i="3"/>
  <c r="CD302" i="3"/>
  <c r="CH303" i="3"/>
  <c r="CD303" i="3"/>
  <c r="BL304" i="3"/>
  <c r="BH304" i="3"/>
  <c r="DD305" i="3"/>
  <c r="CZ305" i="3"/>
  <c r="AK285" i="3"/>
  <c r="BL293" i="3"/>
  <c r="BH293" i="3"/>
  <c r="CH294" i="3"/>
  <c r="CD294" i="3"/>
  <c r="CH295" i="3"/>
  <c r="CD295" i="3"/>
  <c r="BN297" i="3"/>
  <c r="BM297" i="3"/>
  <c r="P299" i="3"/>
  <c r="K299" i="3"/>
  <c r="P302" i="3"/>
  <c r="K302" i="3"/>
  <c r="CH306" i="3"/>
  <c r="CD306" i="3"/>
  <c r="BL307" i="3"/>
  <c r="BH307" i="3"/>
  <c r="BL308" i="3"/>
  <c r="BH308" i="3"/>
  <c r="BH276" i="3"/>
  <c r="CD278" i="3"/>
  <c r="CZ280" i="3"/>
  <c r="H281" i="3"/>
  <c r="CD284" i="3"/>
  <c r="DD285" i="3"/>
  <c r="CD287" i="3"/>
  <c r="AK288" i="3"/>
  <c r="CH288" i="3"/>
  <c r="P289" i="3"/>
  <c r="CJ289" i="3"/>
  <c r="K290" i="3"/>
  <c r="P291" i="3"/>
  <c r="K291" i="3"/>
  <c r="CZ291" i="3"/>
  <c r="P294" i="3"/>
  <c r="K294" i="3"/>
  <c r="BL296" i="3"/>
  <c r="BH296" i="3"/>
  <c r="CH298" i="3"/>
  <c r="CD298" i="3"/>
  <c r="AK299" i="3"/>
  <c r="DF299" i="3"/>
  <c r="BL300" i="3"/>
  <c r="BH300" i="3"/>
  <c r="DF302" i="3"/>
  <c r="DE302" i="3"/>
  <c r="DD303" i="3"/>
  <c r="CZ303" i="3"/>
  <c r="CI287" i="3"/>
  <c r="CH290" i="3"/>
  <c r="CD290" i="3"/>
  <c r="AK291" i="3"/>
  <c r="DF291" i="3"/>
  <c r="BL292" i="3"/>
  <c r="BH292" i="3"/>
  <c r="DF294" i="3"/>
  <c r="DE294" i="3"/>
  <c r="K298" i="3"/>
  <c r="J301" i="3"/>
  <c r="H301" i="3"/>
  <c r="CH301" i="3"/>
  <c r="CD301" i="3"/>
  <c r="CZ302" i="3"/>
  <c r="CJ304" i="3"/>
  <c r="CI304" i="3"/>
  <c r="P306" i="3"/>
  <c r="K306" i="3"/>
  <c r="CJ307" i="3"/>
  <c r="CI307" i="3"/>
  <c r="CH308" i="3"/>
  <c r="CD308" i="3"/>
  <c r="CD272" i="3"/>
  <c r="CZ274" i="3"/>
  <c r="H275" i="3"/>
  <c r="BH278" i="3"/>
  <c r="CD280" i="3"/>
  <c r="CZ282" i="3"/>
  <c r="H283" i="3"/>
  <c r="DF286" i="3"/>
  <c r="DD288" i="3"/>
  <c r="CZ289" i="3"/>
  <c r="J293" i="3"/>
  <c r="H293" i="3"/>
  <c r="CH293" i="3"/>
  <c r="CD293" i="3"/>
  <c r="CZ294" i="3"/>
  <c r="DD295" i="3"/>
  <c r="CZ295" i="3"/>
  <c r="CJ297" i="3"/>
  <c r="CJ300" i="3"/>
  <c r="CI300" i="3"/>
  <c r="DD304" i="3"/>
  <c r="CZ304" i="3"/>
  <c r="DF306" i="3"/>
  <c r="DE306" i="3"/>
  <c r="DD307" i="3"/>
  <c r="CZ307" i="3"/>
  <c r="DD287" i="3"/>
  <c r="CZ287" i="3"/>
  <c r="DE289" i="3"/>
  <c r="CJ292" i="3"/>
  <c r="CI292" i="3"/>
  <c r="DD297" i="3"/>
  <c r="CZ297" i="3"/>
  <c r="BL299" i="3"/>
  <c r="BH299" i="3"/>
  <c r="AK301" i="3"/>
  <c r="DF301" i="3"/>
  <c r="DE301" i="3"/>
  <c r="J304" i="3"/>
  <c r="H304" i="3"/>
  <c r="BN305" i="3"/>
  <c r="BM305" i="3"/>
  <c r="DD308" i="3"/>
  <c r="CZ308" i="3"/>
  <c r="BN286" i="3"/>
  <c r="BM286" i="3"/>
  <c r="BL288" i="3"/>
  <c r="BH288" i="3"/>
  <c r="BL291" i="3"/>
  <c r="BH291" i="3"/>
  <c r="CD292" i="3"/>
  <c r="AK293" i="3"/>
  <c r="DD293" i="3"/>
  <c r="J296" i="3"/>
  <c r="H296" i="3"/>
  <c r="CJ296" i="3"/>
  <c r="CI296" i="3"/>
  <c r="DF298" i="3"/>
  <c r="DE298" i="3"/>
  <c r="BH303" i="3"/>
  <c r="CH305" i="3"/>
  <c r="CD305" i="3"/>
  <c r="P307" i="3"/>
  <c r="K307" i="3"/>
  <c r="CD304" i="3"/>
  <c r="K305" i="3"/>
  <c r="CZ306" i="3"/>
  <c r="H307" i="3"/>
  <c r="AP31" i="3" l="1"/>
  <c r="AL31" i="3"/>
  <c r="N13" i="3"/>
  <c r="BM214" i="3"/>
  <c r="BN214" i="3"/>
  <c r="K55" i="3"/>
  <c r="P55" i="3"/>
  <c r="CI208" i="3"/>
  <c r="CJ208" i="3"/>
  <c r="BM157" i="3"/>
  <c r="BN157" i="3"/>
  <c r="CI116" i="3"/>
  <c r="CJ116" i="3"/>
  <c r="P235" i="3"/>
  <c r="K235" i="3"/>
  <c r="DE251" i="3"/>
  <c r="DF251" i="3"/>
  <c r="P231" i="3"/>
  <c r="K231" i="3"/>
  <c r="CJ283" i="3"/>
  <c r="CI283" i="3"/>
  <c r="BN188" i="3"/>
  <c r="BM188" i="3"/>
  <c r="DE48" i="3"/>
  <c r="DF48" i="3"/>
  <c r="DE153" i="3"/>
  <c r="DF153" i="3"/>
  <c r="CI159" i="3"/>
  <c r="CJ159" i="3"/>
  <c r="CJ124" i="3"/>
  <c r="CI124" i="3"/>
  <c r="K178" i="3"/>
  <c r="P178" i="3"/>
  <c r="K170" i="3"/>
  <c r="P170" i="3"/>
  <c r="K200" i="3"/>
  <c r="P200" i="3"/>
  <c r="CI46" i="3"/>
  <c r="CJ46" i="3"/>
  <c r="CJ141" i="3"/>
  <c r="CI141" i="3"/>
  <c r="K63" i="3"/>
  <c r="P63" i="3"/>
  <c r="CJ114" i="3"/>
  <c r="CI114" i="3"/>
  <c r="P191" i="3"/>
  <c r="K191" i="3"/>
  <c r="BN273" i="3"/>
  <c r="BM273" i="3"/>
  <c r="P111" i="3"/>
  <c r="K111" i="3"/>
  <c r="CI257" i="3"/>
  <c r="CJ257" i="3"/>
  <c r="P116" i="3"/>
  <c r="K116" i="3"/>
  <c r="K71" i="3"/>
  <c r="P71" i="3"/>
  <c r="K47" i="3"/>
  <c r="P47" i="3"/>
  <c r="P270" i="3"/>
  <c r="K270" i="3"/>
  <c r="BM130" i="3"/>
  <c r="BN130" i="3"/>
  <c r="DF34" i="3"/>
  <c r="DE34" i="3"/>
  <c r="P276" i="3"/>
  <c r="K276" i="3"/>
  <c r="BM132" i="3"/>
  <c r="BN132" i="3"/>
  <c r="BM44" i="3"/>
  <c r="BN44" i="3"/>
  <c r="K154" i="3"/>
  <c r="P154" i="3"/>
  <c r="CI149" i="3"/>
  <c r="CJ149" i="3"/>
  <c r="K39" i="3"/>
  <c r="P39" i="3"/>
  <c r="P163" i="3"/>
  <c r="K163" i="3"/>
  <c r="P220" i="3"/>
  <c r="K220" i="3"/>
  <c r="K186" i="3"/>
  <c r="P186" i="3"/>
  <c r="P278" i="3"/>
  <c r="K278" i="3"/>
  <c r="P103" i="3"/>
  <c r="K103" i="3"/>
  <c r="K148" i="3"/>
  <c r="P148" i="3"/>
  <c r="CJ275" i="3"/>
  <c r="CI275" i="3"/>
  <c r="K225" i="3"/>
  <c r="P225" i="3"/>
  <c r="K250" i="3"/>
  <c r="P250" i="3"/>
  <c r="P165" i="3"/>
  <c r="K165" i="3"/>
  <c r="CI153" i="3"/>
  <c r="CJ153" i="3"/>
  <c r="P218" i="3"/>
  <c r="K218" i="3"/>
  <c r="CI36" i="3"/>
  <c r="CJ36" i="3"/>
  <c r="CI151" i="3"/>
  <c r="CJ151" i="3"/>
  <c r="CI54" i="3"/>
  <c r="CJ54" i="3"/>
  <c r="DE30" i="3"/>
  <c r="DF30" i="3"/>
  <c r="BN52" i="3"/>
  <c r="DF269" i="3"/>
  <c r="DE269" i="3"/>
  <c r="DE259" i="3"/>
  <c r="DF259" i="3"/>
  <c r="K269" i="3"/>
  <c r="P269" i="3"/>
  <c r="CJ190" i="3"/>
  <c r="CI190" i="3"/>
  <c r="BN38" i="3"/>
  <c r="BM38" i="3"/>
  <c r="AP70" i="3"/>
  <c r="AL70" i="3"/>
  <c r="AP48" i="3"/>
  <c r="AL48" i="3"/>
  <c r="AP57" i="3"/>
  <c r="AL57" i="3"/>
  <c r="AP133" i="3"/>
  <c r="AL133" i="3"/>
  <c r="AP137" i="3"/>
  <c r="AL137" i="3"/>
  <c r="AP188" i="3"/>
  <c r="AL188" i="3"/>
  <c r="AP171" i="3"/>
  <c r="AL171" i="3"/>
  <c r="AL40" i="3"/>
  <c r="AP40" i="3"/>
  <c r="AP56" i="3"/>
  <c r="AL56" i="3"/>
  <c r="AP65" i="3"/>
  <c r="AL65" i="3"/>
  <c r="AP64" i="3"/>
  <c r="AL64" i="3"/>
  <c r="AP73" i="3"/>
  <c r="AL73" i="3"/>
  <c r="AL89" i="3"/>
  <c r="AP89" i="3"/>
  <c r="AP19" i="3"/>
  <c r="AL19" i="3"/>
  <c r="AP72" i="3"/>
  <c r="AL72" i="3"/>
  <c r="AP75" i="3"/>
  <c r="AL75" i="3"/>
  <c r="AP28" i="3"/>
  <c r="AL28" i="3"/>
  <c r="AL85" i="3"/>
  <c r="AP85" i="3"/>
  <c r="AP36" i="3"/>
  <c r="AL36" i="3"/>
  <c r="AL23" i="3"/>
  <c r="AP23" i="3"/>
  <c r="AP46" i="3"/>
  <c r="AL46" i="3"/>
  <c r="AL26" i="3"/>
  <c r="AP26" i="3"/>
  <c r="AP51" i="3"/>
  <c r="AL51" i="3"/>
  <c r="AP101" i="3"/>
  <c r="AL101" i="3"/>
  <c r="AP96" i="3"/>
  <c r="AL96" i="3"/>
  <c r="AP35" i="3"/>
  <c r="AL35" i="3"/>
  <c r="AP59" i="3"/>
  <c r="AL59" i="3"/>
  <c r="AP142" i="3"/>
  <c r="AL142" i="3"/>
  <c r="AP62" i="3"/>
  <c r="AL62" i="3"/>
  <c r="AP49" i="3"/>
  <c r="AL49" i="3"/>
  <c r="AP22" i="3"/>
  <c r="AL22" i="3"/>
  <c r="DE307" i="3"/>
  <c r="DF307" i="3"/>
  <c r="DF256" i="3"/>
  <c r="DE256" i="3"/>
  <c r="BN262" i="3"/>
  <c r="BM262" i="3"/>
  <c r="DF237" i="3"/>
  <c r="DE237" i="3"/>
  <c r="CJ246" i="3"/>
  <c r="CI246" i="3"/>
  <c r="AL237" i="3"/>
  <c r="AP237" i="3"/>
  <c r="AL228" i="3"/>
  <c r="AP228" i="3"/>
  <c r="BN242" i="3"/>
  <c r="BM242" i="3"/>
  <c r="P232" i="3"/>
  <c r="K232" i="3"/>
  <c r="CJ243" i="3"/>
  <c r="CI243" i="3"/>
  <c r="AP249" i="3"/>
  <c r="AL249" i="3"/>
  <c r="BN208" i="3"/>
  <c r="BM208" i="3"/>
  <c r="DF225" i="3"/>
  <c r="DE225" i="3"/>
  <c r="AP217" i="3"/>
  <c r="AL217" i="3"/>
  <c r="BN213" i="3"/>
  <c r="BM213" i="3"/>
  <c r="AP218" i="3"/>
  <c r="AL218" i="3"/>
  <c r="DF261" i="3"/>
  <c r="DE261" i="3"/>
  <c r="AP225" i="3"/>
  <c r="AL225" i="3"/>
  <c r="DF220" i="3"/>
  <c r="DE220" i="3"/>
  <c r="AP191" i="3"/>
  <c r="AL191" i="3"/>
  <c r="BN200" i="3"/>
  <c r="BM200" i="3"/>
  <c r="BN229" i="3"/>
  <c r="BM229" i="3"/>
  <c r="BN197" i="3"/>
  <c r="BM197" i="3"/>
  <c r="CJ202" i="3"/>
  <c r="CI202" i="3"/>
  <c r="AL193" i="3"/>
  <c r="AP193" i="3"/>
  <c r="DF190" i="3"/>
  <c r="DE190" i="3"/>
  <c r="P152" i="3"/>
  <c r="K152" i="3"/>
  <c r="CI189" i="3"/>
  <c r="CJ189" i="3"/>
  <c r="DF154" i="3"/>
  <c r="DE154" i="3"/>
  <c r="P187" i="3"/>
  <c r="K187" i="3"/>
  <c r="BN192" i="3"/>
  <c r="BM192" i="3"/>
  <c r="BN177" i="3"/>
  <c r="BM177" i="3"/>
  <c r="CJ166" i="3"/>
  <c r="CI166" i="3"/>
  <c r="AP156" i="3"/>
  <c r="AL156" i="3"/>
  <c r="BM149" i="3"/>
  <c r="BN149" i="3"/>
  <c r="CI183" i="3"/>
  <c r="CJ183" i="3"/>
  <c r="AP174" i="3"/>
  <c r="AL174" i="3"/>
  <c r="BN166" i="3"/>
  <c r="BM166" i="3"/>
  <c r="CJ157" i="3"/>
  <c r="CI157" i="3"/>
  <c r="DF127" i="3"/>
  <c r="DE127" i="3"/>
  <c r="P142" i="3"/>
  <c r="K142" i="3"/>
  <c r="BM121" i="3"/>
  <c r="BN121" i="3"/>
  <c r="DE177" i="3"/>
  <c r="DF177" i="3"/>
  <c r="AP128" i="3"/>
  <c r="AL128" i="3"/>
  <c r="DF162" i="3"/>
  <c r="DE162" i="3"/>
  <c r="AL136" i="3"/>
  <c r="AP136" i="3"/>
  <c r="DF108" i="3"/>
  <c r="DE108" i="3"/>
  <c r="AL141" i="3"/>
  <c r="AP141" i="3"/>
  <c r="BN102" i="3"/>
  <c r="BM102" i="3"/>
  <c r="AP115" i="3"/>
  <c r="AL115" i="3"/>
  <c r="DF92" i="3"/>
  <c r="DE92" i="3"/>
  <c r="BN186" i="3"/>
  <c r="BM186" i="3"/>
  <c r="AL113" i="3"/>
  <c r="AP113" i="3"/>
  <c r="DF102" i="3"/>
  <c r="DE102" i="3"/>
  <c r="CJ83" i="3"/>
  <c r="CI83" i="3"/>
  <c r="CJ61" i="3"/>
  <c r="CI61" i="3"/>
  <c r="AP41" i="3"/>
  <c r="AL41" i="3"/>
  <c r="CJ92" i="3"/>
  <c r="CI92" i="3"/>
  <c r="BN49" i="3"/>
  <c r="BM49" i="3"/>
  <c r="AL50" i="3"/>
  <c r="AP50" i="3"/>
  <c r="AP81" i="3"/>
  <c r="AL81" i="3"/>
  <c r="AP68" i="3"/>
  <c r="AL68" i="3"/>
  <c r="AP87" i="3"/>
  <c r="AL87" i="3"/>
  <c r="AL91" i="3"/>
  <c r="AP91" i="3"/>
  <c r="AL121" i="3"/>
  <c r="AP121" i="3"/>
  <c r="AP198" i="3"/>
  <c r="AL198" i="3"/>
  <c r="AP215" i="3"/>
  <c r="AL215" i="3"/>
  <c r="AL207" i="3"/>
  <c r="AP207" i="3"/>
  <c r="AP206" i="3"/>
  <c r="AL206" i="3"/>
  <c r="AP235" i="3"/>
  <c r="AL235" i="3"/>
  <c r="AP230" i="3"/>
  <c r="AL230" i="3"/>
  <c r="AP274" i="3"/>
  <c r="AL274" i="3"/>
  <c r="AP279" i="3"/>
  <c r="AL279" i="3"/>
  <c r="AL292" i="3"/>
  <c r="AP292" i="3"/>
  <c r="AP108" i="3"/>
  <c r="AL108" i="3"/>
  <c r="BM66" i="3"/>
  <c r="BN66" i="3"/>
  <c r="DE70" i="3"/>
  <c r="DF70" i="3"/>
  <c r="CI60" i="3"/>
  <c r="CJ60" i="3"/>
  <c r="CI52" i="3"/>
  <c r="CJ52" i="3"/>
  <c r="CI44" i="3"/>
  <c r="CJ44" i="3"/>
  <c r="DF55" i="3"/>
  <c r="DE55" i="3"/>
  <c r="BN110" i="3"/>
  <c r="BM110" i="3"/>
  <c r="CJ69" i="3"/>
  <c r="CI69" i="3"/>
  <c r="DF61" i="3"/>
  <c r="DE61" i="3"/>
  <c r="CJ45" i="3"/>
  <c r="CI45" i="3"/>
  <c r="CH13" i="3"/>
  <c r="CD13" i="3"/>
  <c r="DF111" i="3"/>
  <c r="DE111" i="3"/>
  <c r="AL30" i="3"/>
  <c r="AP30" i="3"/>
  <c r="BM15" i="3"/>
  <c r="BN15" i="3"/>
  <c r="DF37" i="3"/>
  <c r="DE37" i="3"/>
  <c r="AR31" i="3"/>
  <c r="AQ31" i="3"/>
  <c r="AL15" i="3"/>
  <c r="AK13" i="3"/>
  <c r="AP15" i="3"/>
  <c r="AP21" i="3"/>
  <c r="AL21" i="3"/>
  <c r="CZ13" i="3"/>
  <c r="DD13" i="3"/>
  <c r="CY10" i="3"/>
  <c r="DD10" i="3" s="1"/>
  <c r="BM23" i="3"/>
  <c r="BN23" i="3"/>
  <c r="BN291" i="3"/>
  <c r="BM291" i="3"/>
  <c r="CJ291" i="3"/>
  <c r="CI291" i="3"/>
  <c r="BN277" i="3"/>
  <c r="BM277" i="3"/>
  <c r="DF295" i="3"/>
  <c r="DE295" i="3"/>
  <c r="BN306" i="3"/>
  <c r="BM306" i="3"/>
  <c r="CI286" i="3"/>
  <c r="CJ286" i="3"/>
  <c r="CJ251" i="3"/>
  <c r="CI251" i="3"/>
  <c r="CJ281" i="3"/>
  <c r="CI281" i="3"/>
  <c r="CJ241" i="3"/>
  <c r="CI241" i="3"/>
  <c r="BM220" i="3"/>
  <c r="BN220" i="3"/>
  <c r="CJ207" i="3"/>
  <c r="CI207" i="3"/>
  <c r="AP226" i="3"/>
  <c r="AL226" i="3"/>
  <c r="DF212" i="3"/>
  <c r="DE212" i="3"/>
  <c r="CI206" i="3"/>
  <c r="CJ206" i="3"/>
  <c r="BN189" i="3"/>
  <c r="BM189" i="3"/>
  <c r="DF205" i="3"/>
  <c r="DE205" i="3"/>
  <c r="CJ205" i="3"/>
  <c r="CI205" i="3"/>
  <c r="P196" i="3"/>
  <c r="K196" i="3"/>
  <c r="BN180" i="3"/>
  <c r="BM180" i="3"/>
  <c r="CJ172" i="3"/>
  <c r="CI172" i="3"/>
  <c r="AP180" i="3"/>
  <c r="AL180" i="3"/>
  <c r="BN162" i="3"/>
  <c r="BM162" i="3"/>
  <c r="DF160" i="3"/>
  <c r="DE160" i="3"/>
  <c r="AP155" i="3"/>
  <c r="AL155" i="3"/>
  <c r="CJ168" i="3"/>
  <c r="CI168" i="3"/>
  <c r="BM173" i="3"/>
  <c r="BN173" i="3"/>
  <c r="BN153" i="3"/>
  <c r="BM153" i="3"/>
  <c r="DE128" i="3"/>
  <c r="DF128" i="3"/>
  <c r="DF119" i="3"/>
  <c r="DE119" i="3"/>
  <c r="CI140" i="3"/>
  <c r="CJ140" i="3"/>
  <c r="AL127" i="3"/>
  <c r="AP127" i="3"/>
  <c r="DF141" i="3"/>
  <c r="DE141" i="3"/>
  <c r="BN129" i="3"/>
  <c r="BM129" i="3"/>
  <c r="CJ180" i="3"/>
  <c r="CI180" i="3"/>
  <c r="AL130" i="3"/>
  <c r="AP130" i="3"/>
  <c r="BM91" i="3"/>
  <c r="BN91" i="3"/>
  <c r="P86" i="3"/>
  <c r="K86" i="3"/>
  <c r="DF152" i="3"/>
  <c r="DE152" i="3"/>
  <c r="AP118" i="3"/>
  <c r="AL118" i="3"/>
  <c r="DF105" i="3"/>
  <c r="DE105" i="3"/>
  <c r="AP100" i="3"/>
  <c r="AL100" i="3"/>
  <c r="AP78" i="3"/>
  <c r="AL78" i="3"/>
  <c r="DF100" i="3"/>
  <c r="DE100" i="3"/>
  <c r="DF97" i="3"/>
  <c r="DE97" i="3"/>
  <c r="CJ90" i="3"/>
  <c r="CI90" i="3"/>
  <c r="CJ112" i="3"/>
  <c r="CI112" i="3"/>
  <c r="CJ95" i="3"/>
  <c r="CI95" i="3"/>
  <c r="BM74" i="3"/>
  <c r="BN74" i="3"/>
  <c r="AP38" i="3"/>
  <c r="AL38" i="3"/>
  <c r="AL83" i="3"/>
  <c r="AP83" i="3"/>
  <c r="AL58" i="3"/>
  <c r="AP58" i="3"/>
  <c r="AP77" i="3"/>
  <c r="AL77" i="3"/>
  <c r="AP99" i="3"/>
  <c r="AL99" i="3"/>
  <c r="AP152" i="3"/>
  <c r="AL152" i="3"/>
  <c r="AP129" i="3"/>
  <c r="AL129" i="3"/>
  <c r="AL157" i="3"/>
  <c r="AP157" i="3"/>
  <c r="AL220" i="3"/>
  <c r="AP220" i="3"/>
  <c r="AL214" i="3"/>
  <c r="AP214" i="3"/>
  <c r="AP238" i="3"/>
  <c r="AL238" i="3"/>
  <c r="AP281" i="3"/>
  <c r="AL281" i="3"/>
  <c r="AL303" i="3"/>
  <c r="AP303" i="3"/>
  <c r="AP298" i="3"/>
  <c r="AL298" i="3"/>
  <c r="AL300" i="3"/>
  <c r="AP300" i="3"/>
  <c r="BM50" i="3"/>
  <c r="BN50" i="3"/>
  <c r="BN84" i="3"/>
  <c r="BM84" i="3"/>
  <c r="DF74" i="3"/>
  <c r="DE74" i="3"/>
  <c r="BN67" i="3"/>
  <c r="BM67" i="3"/>
  <c r="BN55" i="3"/>
  <c r="BM55" i="3"/>
  <c r="BN73" i="3"/>
  <c r="BM73" i="3"/>
  <c r="BN54" i="3"/>
  <c r="BM54" i="3"/>
  <c r="CJ48" i="3"/>
  <c r="CI48" i="3"/>
  <c r="CJ65" i="3"/>
  <c r="CI65" i="3"/>
  <c r="P106" i="3"/>
  <c r="K106" i="3"/>
  <c r="CJ59" i="3"/>
  <c r="CI59" i="3"/>
  <c r="CI17" i="3"/>
  <c r="CJ17" i="3"/>
  <c r="BN31" i="3"/>
  <c r="BM31" i="3"/>
  <c r="CI28" i="3"/>
  <c r="CJ28" i="3"/>
  <c r="AR18" i="3"/>
  <c r="AQ18" i="3"/>
  <c r="AP283" i="3"/>
  <c r="AL283" i="3"/>
  <c r="AP267" i="3"/>
  <c r="AL267" i="3"/>
  <c r="CJ298" i="3"/>
  <c r="CI298" i="3"/>
  <c r="P256" i="3"/>
  <c r="K256" i="3"/>
  <c r="DF234" i="3"/>
  <c r="DE234" i="3"/>
  <c r="BN288" i="3"/>
  <c r="BM288" i="3"/>
  <c r="CJ306" i="3"/>
  <c r="CI306" i="3"/>
  <c r="DF279" i="3"/>
  <c r="DE279" i="3"/>
  <c r="DF270" i="3"/>
  <c r="DE270" i="3"/>
  <c r="AP286" i="3"/>
  <c r="AL286" i="3"/>
  <c r="AP275" i="3"/>
  <c r="AL275" i="3"/>
  <c r="P268" i="3"/>
  <c r="K268" i="3"/>
  <c r="DF272" i="3"/>
  <c r="DE272" i="3"/>
  <c r="P279" i="3"/>
  <c r="K279" i="3"/>
  <c r="BN259" i="3"/>
  <c r="BM259" i="3"/>
  <c r="AP252" i="3"/>
  <c r="AL252" i="3"/>
  <c r="CJ261" i="3"/>
  <c r="CI261" i="3"/>
  <c r="DF264" i="3"/>
  <c r="DE264" i="3"/>
  <c r="DF250" i="3"/>
  <c r="DE250" i="3"/>
  <c r="BN265" i="3"/>
  <c r="BM265" i="3"/>
  <c r="AP243" i="3"/>
  <c r="AL243" i="3"/>
  <c r="BN230" i="3"/>
  <c r="BM230" i="3"/>
  <c r="CJ236" i="3"/>
  <c r="CI236" i="3"/>
  <c r="CI231" i="3"/>
  <c r="CJ231" i="3"/>
  <c r="AP219" i="3"/>
  <c r="AL219" i="3"/>
  <c r="BN211" i="3"/>
  <c r="BM211" i="3"/>
  <c r="DF207" i="3"/>
  <c r="DE207" i="3"/>
  <c r="BN226" i="3"/>
  <c r="BM226" i="3"/>
  <c r="BN219" i="3"/>
  <c r="BM219" i="3"/>
  <c r="P202" i="3"/>
  <c r="K202" i="3"/>
  <c r="BM193" i="3"/>
  <c r="BN193" i="3"/>
  <c r="DF196" i="3"/>
  <c r="DE196" i="3"/>
  <c r="BN202" i="3"/>
  <c r="BM202" i="3"/>
  <c r="K189" i="3"/>
  <c r="P189" i="3"/>
  <c r="CJ152" i="3"/>
  <c r="CI152" i="3"/>
  <c r="CJ184" i="3"/>
  <c r="CI184" i="3"/>
  <c r="BN185" i="3"/>
  <c r="BM185" i="3"/>
  <c r="BN174" i="3"/>
  <c r="BM174" i="3"/>
  <c r="DF165" i="3"/>
  <c r="DE165" i="3"/>
  <c r="AP182" i="3"/>
  <c r="AL182" i="3"/>
  <c r="P182" i="3"/>
  <c r="K182" i="3"/>
  <c r="AP144" i="3"/>
  <c r="AL144" i="3"/>
  <c r="AP147" i="3"/>
  <c r="AL147" i="3"/>
  <c r="DF138" i="3"/>
  <c r="DE138" i="3"/>
  <c r="BN160" i="3"/>
  <c r="BM160" i="3"/>
  <c r="DF132" i="3"/>
  <c r="DE132" i="3"/>
  <c r="CJ120" i="3"/>
  <c r="CI120" i="3"/>
  <c r="CI167" i="3"/>
  <c r="CJ167" i="3"/>
  <c r="BN140" i="3"/>
  <c r="BM140" i="3"/>
  <c r="P139" i="3"/>
  <c r="K139" i="3"/>
  <c r="AP169" i="3"/>
  <c r="AL169" i="3"/>
  <c r="AP112" i="3"/>
  <c r="AL112" i="3"/>
  <c r="CJ117" i="3"/>
  <c r="CI117" i="3"/>
  <c r="AL105" i="3"/>
  <c r="AP105" i="3"/>
  <c r="BN109" i="3"/>
  <c r="BM109" i="3"/>
  <c r="DF91" i="3"/>
  <c r="DE91" i="3"/>
  <c r="AP145" i="3"/>
  <c r="AL145" i="3"/>
  <c r="P115" i="3"/>
  <c r="K115" i="3"/>
  <c r="BN106" i="3"/>
  <c r="BM106" i="3"/>
  <c r="AL97" i="3"/>
  <c r="AP97" i="3"/>
  <c r="AP88" i="3"/>
  <c r="AL88" i="3"/>
  <c r="AP111" i="3"/>
  <c r="AL111" i="3"/>
  <c r="BN101" i="3"/>
  <c r="BM101" i="3"/>
  <c r="BN112" i="3"/>
  <c r="BM112" i="3"/>
  <c r="AP92" i="3"/>
  <c r="AL92" i="3"/>
  <c r="BM124" i="3"/>
  <c r="BN124" i="3"/>
  <c r="AP27" i="3"/>
  <c r="AL27" i="3"/>
  <c r="AP82" i="3"/>
  <c r="AL82" i="3"/>
  <c r="AP69" i="3"/>
  <c r="AL69" i="3"/>
  <c r="CJ56" i="3"/>
  <c r="CI56" i="3"/>
  <c r="AL37" i="3"/>
  <c r="AP37" i="3"/>
  <c r="AP55" i="3"/>
  <c r="AL55" i="3"/>
  <c r="AL66" i="3"/>
  <c r="AP66" i="3"/>
  <c r="AP79" i="3"/>
  <c r="AL79" i="3"/>
  <c r="AP107" i="3"/>
  <c r="AL107" i="3"/>
  <c r="AL132" i="3"/>
  <c r="AP132" i="3"/>
  <c r="AP134" i="3"/>
  <c r="AL134" i="3"/>
  <c r="AP146" i="3"/>
  <c r="AL146" i="3"/>
  <c r="AP170" i="3"/>
  <c r="AL170" i="3"/>
  <c r="AL165" i="3"/>
  <c r="AP165" i="3"/>
  <c r="AL195" i="3"/>
  <c r="AP195" i="3"/>
  <c r="AP227" i="3"/>
  <c r="AL227" i="3"/>
  <c r="AP222" i="3"/>
  <c r="AL222" i="3"/>
  <c r="AP250" i="3"/>
  <c r="AL250" i="3"/>
  <c r="AP264" i="3"/>
  <c r="AL264" i="3"/>
  <c r="AL272" i="3"/>
  <c r="AP272" i="3"/>
  <c r="AP304" i="3"/>
  <c r="AL304" i="3"/>
  <c r="BN98" i="3"/>
  <c r="BM98" i="3"/>
  <c r="DF63" i="3"/>
  <c r="DE63" i="3"/>
  <c r="CJ137" i="3"/>
  <c r="CI137" i="3"/>
  <c r="BN118" i="3"/>
  <c r="BM118" i="3"/>
  <c r="CI115" i="3"/>
  <c r="CJ115" i="3"/>
  <c r="DF81" i="3"/>
  <c r="DE81" i="3"/>
  <c r="P53" i="3"/>
  <c r="K53" i="3"/>
  <c r="DF59" i="3"/>
  <c r="DE59" i="3"/>
  <c r="DF24" i="3"/>
  <c r="DE24" i="3"/>
  <c r="CJ22" i="3"/>
  <c r="CI22" i="3"/>
  <c r="BN307" i="3"/>
  <c r="BM307" i="3"/>
  <c r="CI247" i="3"/>
  <c r="CJ247" i="3"/>
  <c r="CJ248" i="3"/>
  <c r="CI248" i="3"/>
  <c r="DF276" i="3"/>
  <c r="DE276" i="3"/>
  <c r="BN260" i="3"/>
  <c r="BM260" i="3"/>
  <c r="AL245" i="3"/>
  <c r="AP245" i="3"/>
  <c r="CJ295" i="3"/>
  <c r="CI295" i="3"/>
  <c r="P296" i="3"/>
  <c r="K296" i="3"/>
  <c r="AP282" i="3"/>
  <c r="AL282" i="3"/>
  <c r="BN283" i="3"/>
  <c r="BM283" i="3"/>
  <c r="CI274" i="3"/>
  <c r="CJ274" i="3"/>
  <c r="AP277" i="3"/>
  <c r="AL277" i="3"/>
  <c r="AP258" i="3"/>
  <c r="AL258" i="3"/>
  <c r="BM267" i="3"/>
  <c r="BN267" i="3"/>
  <c r="DF262" i="3"/>
  <c r="DE262" i="3"/>
  <c r="AL253" i="3"/>
  <c r="AP253" i="3"/>
  <c r="AP246" i="3"/>
  <c r="AL246" i="3"/>
  <c r="CJ271" i="3"/>
  <c r="CI271" i="3"/>
  <c r="CJ256" i="3"/>
  <c r="CI256" i="3"/>
  <c r="AP241" i="3"/>
  <c r="AL241" i="3"/>
  <c r="DF243" i="3"/>
  <c r="DE243" i="3"/>
  <c r="CI233" i="3"/>
  <c r="CJ233" i="3"/>
  <c r="AP257" i="3"/>
  <c r="AL257" i="3"/>
  <c r="P247" i="3"/>
  <c r="K247" i="3"/>
  <c r="DF240" i="3"/>
  <c r="DE240" i="3"/>
  <c r="DF242" i="3"/>
  <c r="DE242" i="3"/>
  <c r="CJ223" i="3"/>
  <c r="CI223" i="3"/>
  <c r="DF214" i="3"/>
  <c r="DE214" i="3"/>
  <c r="BM206" i="3"/>
  <c r="BN206" i="3"/>
  <c r="BN239" i="3"/>
  <c r="BM239" i="3"/>
  <c r="AP224" i="3"/>
  <c r="AL224" i="3"/>
  <c r="DF217" i="3"/>
  <c r="DE217" i="3"/>
  <c r="CJ230" i="3"/>
  <c r="CI230" i="3"/>
  <c r="CJ215" i="3"/>
  <c r="CI215" i="3"/>
  <c r="CI203" i="3"/>
  <c r="CJ203" i="3"/>
  <c r="AP192" i="3"/>
  <c r="AL192" i="3"/>
  <c r="DF204" i="3"/>
  <c r="DE204" i="3"/>
  <c r="DF202" i="3"/>
  <c r="DE202" i="3"/>
  <c r="AP200" i="3"/>
  <c r="AL200" i="3"/>
  <c r="BN191" i="3"/>
  <c r="BM191" i="3"/>
  <c r="DF184" i="3"/>
  <c r="DE184" i="3"/>
  <c r="CJ179" i="3"/>
  <c r="CI179" i="3"/>
  <c r="CJ158" i="3"/>
  <c r="CI158" i="3"/>
  <c r="CJ176" i="3"/>
  <c r="CI176" i="3"/>
  <c r="DF168" i="3"/>
  <c r="DE168" i="3"/>
  <c r="DE161" i="3"/>
  <c r="DF161" i="3"/>
  <c r="P160" i="3"/>
  <c r="K160" i="3"/>
  <c r="AP205" i="3"/>
  <c r="AL205" i="3"/>
  <c r="AP164" i="3"/>
  <c r="AL164" i="3"/>
  <c r="DF170" i="3"/>
  <c r="DE170" i="3"/>
  <c r="BN161" i="3"/>
  <c r="BM161" i="3"/>
  <c r="AP150" i="3"/>
  <c r="AL150" i="3"/>
  <c r="AL151" i="3"/>
  <c r="AP151" i="3"/>
  <c r="BM144" i="3"/>
  <c r="BN144" i="3"/>
  <c r="BN115" i="3"/>
  <c r="BM115" i="3"/>
  <c r="P128" i="3"/>
  <c r="K128" i="3"/>
  <c r="P133" i="3"/>
  <c r="K133" i="3"/>
  <c r="BN128" i="3"/>
  <c r="BM128" i="3"/>
  <c r="BN107" i="3"/>
  <c r="BM107" i="3"/>
  <c r="CJ89" i="3"/>
  <c r="CI89" i="3"/>
  <c r="DF142" i="3"/>
  <c r="DE142" i="3"/>
  <c r="P98" i="3"/>
  <c r="K98" i="3"/>
  <c r="P137" i="3"/>
  <c r="K137" i="3"/>
  <c r="AP104" i="3"/>
  <c r="AL104" i="3"/>
  <c r="BN87" i="3"/>
  <c r="BM87" i="3"/>
  <c r="CI126" i="3"/>
  <c r="CJ126" i="3"/>
  <c r="AP86" i="3"/>
  <c r="AL86" i="3"/>
  <c r="DF146" i="3"/>
  <c r="DE146" i="3"/>
  <c r="DF71" i="3"/>
  <c r="DE71" i="3"/>
  <c r="AP25" i="3"/>
  <c r="AL25" i="3"/>
  <c r="BN62" i="3"/>
  <c r="BM62" i="3"/>
  <c r="AP24" i="3"/>
  <c r="AL24" i="3"/>
  <c r="AP63" i="3"/>
  <c r="AL63" i="3"/>
  <c r="AL74" i="3"/>
  <c r="AP74" i="3"/>
  <c r="AP90" i="3"/>
  <c r="AL90" i="3"/>
  <c r="AL138" i="3"/>
  <c r="AP138" i="3"/>
  <c r="AP140" i="3"/>
  <c r="AL140" i="3"/>
  <c r="AP178" i="3"/>
  <c r="AL178" i="3"/>
  <c r="AL173" i="3"/>
  <c r="AP173" i="3"/>
  <c r="AP223" i="3"/>
  <c r="AL223" i="3"/>
  <c r="AP203" i="3"/>
  <c r="AL203" i="3"/>
  <c r="AP234" i="3"/>
  <c r="AL234" i="3"/>
  <c r="AL231" i="3"/>
  <c r="AP231" i="3"/>
  <c r="AP280" i="3"/>
  <c r="AL280" i="3"/>
  <c r="AP289" i="3"/>
  <c r="AL289" i="3"/>
  <c r="CJ73" i="3"/>
  <c r="CI73" i="3"/>
  <c r="BN46" i="3"/>
  <c r="BM46" i="3"/>
  <c r="AP29" i="3"/>
  <c r="AL29" i="3"/>
  <c r="DF53" i="3"/>
  <c r="DE53" i="3"/>
  <c r="DF32" i="3"/>
  <c r="DE32" i="3"/>
  <c r="CJ72" i="3"/>
  <c r="CI72" i="3"/>
  <c r="AL32" i="3"/>
  <c r="AP32" i="3"/>
  <c r="DF78" i="3"/>
  <c r="DE78" i="3"/>
  <c r="CJ53" i="3"/>
  <c r="CI53" i="3"/>
  <c r="BN76" i="3"/>
  <c r="BM76" i="3"/>
  <c r="CJ57" i="3"/>
  <c r="CI57" i="3"/>
  <c r="CJ24" i="3"/>
  <c r="CI24" i="3"/>
  <c r="CJ35" i="3"/>
  <c r="CI35" i="3"/>
  <c r="AR39" i="3"/>
  <c r="AQ39" i="3"/>
  <c r="CJ277" i="3"/>
  <c r="CI277" i="3"/>
  <c r="AP262" i="3"/>
  <c r="AL262" i="3"/>
  <c r="CI235" i="3"/>
  <c r="CJ235" i="3"/>
  <c r="DF297" i="3"/>
  <c r="DE297" i="3"/>
  <c r="CJ273" i="3"/>
  <c r="CI273" i="3"/>
  <c r="DE283" i="3"/>
  <c r="DF283" i="3"/>
  <c r="DE224" i="3"/>
  <c r="DF224" i="3"/>
  <c r="P304" i="3"/>
  <c r="K304" i="3"/>
  <c r="CJ308" i="3"/>
  <c r="CI308" i="3"/>
  <c r="BM292" i="3"/>
  <c r="BN292" i="3"/>
  <c r="CJ301" i="3"/>
  <c r="CI301" i="3"/>
  <c r="BN296" i="3"/>
  <c r="BM296" i="3"/>
  <c r="BN304" i="3"/>
  <c r="BM304" i="3"/>
  <c r="P273" i="3"/>
  <c r="K273" i="3"/>
  <c r="BM272" i="3"/>
  <c r="BN272" i="3"/>
  <c r="CI305" i="3"/>
  <c r="CJ305" i="3"/>
  <c r="DF293" i="3"/>
  <c r="DE293" i="3"/>
  <c r="DF304" i="3"/>
  <c r="DE304" i="3"/>
  <c r="CJ293" i="3"/>
  <c r="CI293" i="3"/>
  <c r="AP291" i="3"/>
  <c r="AL291" i="3"/>
  <c r="CJ288" i="3"/>
  <c r="CI288" i="3"/>
  <c r="CI294" i="3"/>
  <c r="CJ294" i="3"/>
  <c r="DF278" i="3"/>
  <c r="DE278" i="3"/>
  <c r="AL308" i="3"/>
  <c r="AP308" i="3"/>
  <c r="BN285" i="3"/>
  <c r="BM285" i="3"/>
  <c r="DF248" i="3"/>
  <c r="DE248" i="3"/>
  <c r="DE266" i="3"/>
  <c r="DF266" i="3"/>
  <c r="CI255" i="3"/>
  <c r="CJ255" i="3"/>
  <c r="AP259" i="3"/>
  <c r="AL259" i="3"/>
  <c r="CJ262" i="3"/>
  <c r="CI262" i="3"/>
  <c r="BN251" i="3"/>
  <c r="BM251" i="3"/>
  <c r="AP254" i="3"/>
  <c r="AL254" i="3"/>
  <c r="DE249" i="3"/>
  <c r="DF249" i="3"/>
  <c r="CJ264" i="3"/>
  <c r="CI264" i="3"/>
  <c r="DE257" i="3"/>
  <c r="DF257" i="3"/>
  <c r="P230" i="3"/>
  <c r="K230" i="3"/>
  <c r="DF260" i="3"/>
  <c r="DE260" i="3"/>
  <c r="BN235" i="3"/>
  <c r="BM235" i="3"/>
  <c r="BM245" i="3"/>
  <c r="BN245" i="3"/>
  <c r="BN224" i="3"/>
  <c r="BM224" i="3"/>
  <c r="AP236" i="3"/>
  <c r="AL236" i="3"/>
  <c r="CJ213" i="3"/>
  <c r="CI213" i="3"/>
  <c r="DF215" i="3"/>
  <c r="DE215" i="3"/>
  <c r="DF223" i="3"/>
  <c r="DE223" i="3"/>
  <c r="P215" i="3"/>
  <c r="K215" i="3"/>
  <c r="DF195" i="3"/>
  <c r="DE195" i="3"/>
  <c r="DF209" i="3"/>
  <c r="DE209" i="3"/>
  <c r="CJ200" i="3"/>
  <c r="CI200" i="3"/>
  <c r="CJ194" i="3"/>
  <c r="CI194" i="3"/>
  <c r="CI195" i="3"/>
  <c r="CJ195" i="3"/>
  <c r="AP196" i="3"/>
  <c r="AL196" i="3"/>
  <c r="DE189" i="3"/>
  <c r="DF189" i="3"/>
  <c r="CJ193" i="3"/>
  <c r="CI193" i="3"/>
  <c r="P166" i="3"/>
  <c r="K166" i="3"/>
  <c r="BN170" i="3"/>
  <c r="BM170" i="3"/>
  <c r="BM143" i="3"/>
  <c r="BN143" i="3"/>
  <c r="AP197" i="3"/>
  <c r="AL197" i="3"/>
  <c r="BN164" i="3"/>
  <c r="BM164" i="3"/>
  <c r="DF151" i="3"/>
  <c r="DE151" i="3"/>
  <c r="DF178" i="3"/>
  <c r="DE178" i="3"/>
  <c r="BM181" i="3"/>
  <c r="BN181" i="3"/>
  <c r="DE197" i="3"/>
  <c r="DF197" i="3"/>
  <c r="AP148" i="3"/>
  <c r="AL148" i="3"/>
  <c r="AL135" i="3"/>
  <c r="AP135" i="3"/>
  <c r="BN137" i="3"/>
  <c r="BM137" i="3"/>
  <c r="AP117" i="3"/>
  <c r="AL117" i="3"/>
  <c r="BN131" i="3"/>
  <c r="BM131" i="3"/>
  <c r="DF122" i="3"/>
  <c r="DE122" i="3"/>
  <c r="DF114" i="3"/>
  <c r="DE114" i="3"/>
  <c r="CJ150" i="3"/>
  <c r="CI150" i="3"/>
  <c r="CJ125" i="3"/>
  <c r="CI125" i="3"/>
  <c r="CI123" i="3"/>
  <c r="CJ123" i="3"/>
  <c r="CJ111" i="3"/>
  <c r="CI111" i="3"/>
  <c r="BN104" i="3"/>
  <c r="BM104" i="3"/>
  <c r="DF94" i="3"/>
  <c r="DE94" i="3"/>
  <c r="CJ108" i="3"/>
  <c r="CI108" i="3"/>
  <c r="P90" i="3"/>
  <c r="K90" i="3"/>
  <c r="DF110" i="3"/>
  <c r="DE110" i="3"/>
  <c r="BN99" i="3"/>
  <c r="BM99" i="3"/>
  <c r="BN96" i="3"/>
  <c r="BM96" i="3"/>
  <c r="CJ100" i="3"/>
  <c r="CI100" i="3"/>
  <c r="CI87" i="3"/>
  <c r="CJ87" i="3"/>
  <c r="BN57" i="3"/>
  <c r="BM57" i="3"/>
  <c r="DF47" i="3"/>
  <c r="DE47" i="3"/>
  <c r="CJ43" i="3"/>
  <c r="CI43" i="3"/>
  <c r="AP17" i="3"/>
  <c r="AL17" i="3"/>
  <c r="BN78" i="3"/>
  <c r="BM78" i="3"/>
  <c r="CI68" i="3"/>
  <c r="CJ68" i="3"/>
  <c r="AL16" i="3"/>
  <c r="AP16" i="3"/>
  <c r="AP71" i="3"/>
  <c r="AL71" i="3"/>
  <c r="AP93" i="3"/>
  <c r="AL93" i="3"/>
  <c r="AL119" i="3"/>
  <c r="AP119" i="3"/>
  <c r="AP98" i="3"/>
  <c r="AL98" i="3"/>
  <c r="AP186" i="3"/>
  <c r="AL186" i="3"/>
  <c r="AL181" i="3"/>
  <c r="AP181" i="3"/>
  <c r="AL159" i="3"/>
  <c r="AP159" i="3"/>
  <c r="AL233" i="3"/>
  <c r="AP233" i="3"/>
  <c r="AP239" i="3"/>
  <c r="AL239" i="3"/>
  <c r="AL255" i="3"/>
  <c r="AP255" i="3"/>
  <c r="AP268" i="3"/>
  <c r="AL268" i="3"/>
  <c r="AL287" i="3"/>
  <c r="AP287" i="3"/>
  <c r="AP306" i="3"/>
  <c r="AL306" i="3"/>
  <c r="AP297" i="3"/>
  <c r="AL297" i="3"/>
  <c r="P43" i="3"/>
  <c r="K43" i="3"/>
  <c r="K31" i="3"/>
  <c r="P31" i="3"/>
  <c r="CJ50" i="3"/>
  <c r="CI50" i="3"/>
  <c r="CI82" i="3"/>
  <c r="CJ82" i="3"/>
  <c r="P59" i="3"/>
  <c r="K59" i="3"/>
  <c r="BN63" i="3"/>
  <c r="BM63" i="3"/>
  <c r="AP20" i="3"/>
  <c r="AL20" i="3"/>
  <c r="BN65" i="3"/>
  <c r="BM65" i="3"/>
  <c r="AP47" i="3"/>
  <c r="AL47" i="3"/>
  <c r="BN20" i="3"/>
  <c r="BM20" i="3"/>
  <c r="CI18" i="3"/>
  <c r="CJ18" i="3"/>
  <c r="CJ25" i="3"/>
  <c r="CI25" i="3"/>
  <c r="DF18" i="3"/>
  <c r="DE18" i="3"/>
  <c r="DF281" i="3"/>
  <c r="DE281" i="3"/>
  <c r="BN301" i="3"/>
  <c r="BM301" i="3"/>
  <c r="AP276" i="3"/>
  <c r="AL276" i="3"/>
  <c r="AP293" i="3"/>
  <c r="AL293" i="3"/>
  <c r="BM300" i="3"/>
  <c r="BN300" i="3"/>
  <c r="CJ303" i="3"/>
  <c r="CI303" i="3"/>
  <c r="AL278" i="3"/>
  <c r="AP278" i="3"/>
  <c r="BN271" i="3"/>
  <c r="BM271" i="3"/>
  <c r="CJ232" i="3"/>
  <c r="CI232" i="3"/>
  <c r="BN238" i="3"/>
  <c r="BM238" i="3"/>
  <c r="BN241" i="3"/>
  <c r="BM241" i="3"/>
  <c r="P238" i="3"/>
  <c r="K238" i="3"/>
  <c r="AP221" i="3"/>
  <c r="AL221" i="3"/>
  <c r="BM231" i="3"/>
  <c r="BN231" i="3"/>
  <c r="CI222" i="3"/>
  <c r="CJ222" i="3"/>
  <c r="DF221" i="3"/>
  <c r="DE221" i="3"/>
  <c r="DF206" i="3"/>
  <c r="DE206" i="3"/>
  <c r="BM201" i="3"/>
  <c r="BN201" i="3"/>
  <c r="AP208" i="3"/>
  <c r="AL208" i="3"/>
  <c r="DF201" i="3"/>
  <c r="DE201" i="3"/>
  <c r="DF193" i="3"/>
  <c r="DE193" i="3"/>
  <c r="CJ212" i="3"/>
  <c r="CI212" i="3"/>
  <c r="CJ182" i="3"/>
  <c r="CI182" i="3"/>
  <c r="DF176" i="3"/>
  <c r="DE176" i="3"/>
  <c r="BN155" i="3"/>
  <c r="BM155" i="3"/>
  <c r="CJ211" i="3"/>
  <c r="CI211" i="3"/>
  <c r="CJ174" i="3"/>
  <c r="CI174" i="3"/>
  <c r="AP163" i="3"/>
  <c r="AL163" i="3"/>
  <c r="BN156" i="3"/>
  <c r="BM156" i="3"/>
  <c r="DF166" i="3"/>
  <c r="DE166" i="3"/>
  <c r="AP162" i="3"/>
  <c r="AL162" i="3"/>
  <c r="BN158" i="3"/>
  <c r="BM158" i="3"/>
  <c r="AP189" i="3"/>
  <c r="AL189" i="3"/>
  <c r="CJ163" i="3"/>
  <c r="CI163" i="3"/>
  <c r="DF186" i="3"/>
  <c r="DE186" i="3"/>
  <c r="AP177" i="3"/>
  <c r="AL177" i="3"/>
  <c r="CJ160" i="3"/>
  <c r="CI160" i="3"/>
  <c r="DF159" i="3"/>
  <c r="DE159" i="3"/>
  <c r="CJ148" i="3"/>
  <c r="CI148" i="3"/>
  <c r="P125" i="3"/>
  <c r="K125" i="3"/>
  <c r="AP153" i="3"/>
  <c r="AL153" i="3"/>
  <c r="CJ139" i="3"/>
  <c r="CI139" i="3"/>
  <c r="DF130" i="3"/>
  <c r="DE130" i="3"/>
  <c r="BN178" i="3"/>
  <c r="BM178" i="3"/>
  <c r="CJ133" i="3"/>
  <c r="CI133" i="3"/>
  <c r="AP122" i="3"/>
  <c r="AL122" i="3"/>
  <c r="CJ136" i="3"/>
  <c r="CI136" i="3"/>
  <c r="DF124" i="3"/>
  <c r="DE124" i="3"/>
  <c r="AL149" i="3"/>
  <c r="AP149" i="3"/>
  <c r="AP131" i="3"/>
  <c r="AL131" i="3"/>
  <c r="AP110" i="3"/>
  <c r="AL110" i="3"/>
  <c r="CJ104" i="3"/>
  <c r="CI104" i="3"/>
  <c r="AP94" i="3"/>
  <c r="AL94" i="3"/>
  <c r="CI80" i="3"/>
  <c r="CJ80" i="3"/>
  <c r="AP114" i="3"/>
  <c r="AL114" i="3"/>
  <c r="AP123" i="3"/>
  <c r="AL123" i="3"/>
  <c r="CJ103" i="3"/>
  <c r="CI103" i="3"/>
  <c r="CJ84" i="3"/>
  <c r="CI84" i="3"/>
  <c r="P114" i="3"/>
  <c r="K114" i="3"/>
  <c r="DF95" i="3"/>
  <c r="DE95" i="3"/>
  <c r="BM85" i="3"/>
  <c r="BN85" i="3"/>
  <c r="AP125" i="3"/>
  <c r="AL125" i="3"/>
  <c r="DF85" i="3"/>
  <c r="DE85" i="3"/>
  <c r="AP43" i="3"/>
  <c r="AL43" i="3"/>
  <c r="AP67" i="3"/>
  <c r="AL67" i="3"/>
  <c r="AP76" i="3"/>
  <c r="AL76" i="3"/>
  <c r="AL116" i="3"/>
  <c r="AP116" i="3"/>
  <c r="AL44" i="3"/>
  <c r="AP44" i="3"/>
  <c r="AP106" i="3"/>
  <c r="AL106" i="3"/>
  <c r="AP190" i="3"/>
  <c r="AL190" i="3"/>
  <c r="AL187" i="3"/>
  <c r="AP187" i="3"/>
  <c r="AP167" i="3"/>
  <c r="AL167" i="3"/>
  <c r="AP216" i="3"/>
  <c r="AL216" i="3"/>
  <c r="AP244" i="3"/>
  <c r="AL244" i="3"/>
  <c r="AP263" i="3"/>
  <c r="AL263" i="3"/>
  <c r="AL290" i="3"/>
  <c r="AP290" i="3"/>
  <c r="AP294" i="3"/>
  <c r="AL294" i="3"/>
  <c r="AP305" i="3"/>
  <c r="AL305" i="3"/>
  <c r="BN80" i="3"/>
  <c r="BM80" i="3"/>
  <c r="CJ64" i="3"/>
  <c r="CI64" i="3"/>
  <c r="DF69" i="3"/>
  <c r="DE69" i="3"/>
  <c r="CH16" i="3"/>
  <c r="CD16" i="3"/>
  <c r="CJ67" i="3"/>
  <c r="CI67" i="3"/>
  <c r="AP45" i="3"/>
  <c r="AL45" i="3"/>
  <c r="DE40" i="3"/>
  <c r="DF40" i="3"/>
  <c r="P33" i="3"/>
  <c r="K33" i="3"/>
  <c r="DD16" i="3"/>
  <c r="CZ16" i="3"/>
  <c r="DE54" i="3"/>
  <c r="DF54" i="3"/>
  <c r="BM16" i="3"/>
  <c r="BN16" i="3"/>
  <c r="BM34" i="3"/>
  <c r="BN34" i="3"/>
  <c r="DE19" i="3"/>
  <c r="DF19" i="3"/>
  <c r="BN22" i="3"/>
  <c r="BM22" i="3"/>
  <c r="BN268" i="3"/>
  <c r="BM268" i="3"/>
  <c r="DF303" i="3"/>
  <c r="DE303" i="3"/>
  <c r="DF275" i="3"/>
  <c r="DE275" i="3"/>
  <c r="AP301" i="3"/>
  <c r="AL301" i="3"/>
  <c r="P301" i="3"/>
  <c r="K301" i="3"/>
  <c r="CJ279" i="3"/>
  <c r="CI279" i="3"/>
  <c r="AP307" i="3"/>
  <c r="AL307" i="3"/>
  <c r="CJ276" i="3"/>
  <c r="CI276" i="3"/>
  <c r="AP265" i="3"/>
  <c r="AL265" i="3"/>
  <c r="DF267" i="3"/>
  <c r="DE267" i="3"/>
  <c r="CJ227" i="3"/>
  <c r="CI227" i="3"/>
  <c r="DF308" i="3"/>
  <c r="DE308" i="3"/>
  <c r="DF287" i="3"/>
  <c r="DE287" i="3"/>
  <c r="P293" i="3"/>
  <c r="K293" i="3"/>
  <c r="CJ290" i="3"/>
  <c r="CI290" i="3"/>
  <c r="BM308" i="3"/>
  <c r="BN308" i="3"/>
  <c r="BN293" i="3"/>
  <c r="BM293" i="3"/>
  <c r="BN279" i="3"/>
  <c r="BM279" i="3"/>
  <c r="AL270" i="3"/>
  <c r="AP270" i="3"/>
  <c r="AP296" i="3"/>
  <c r="AL296" i="3"/>
  <c r="AP271" i="3"/>
  <c r="AL271" i="3"/>
  <c r="BN298" i="3"/>
  <c r="BM298" i="3"/>
  <c r="DF284" i="3"/>
  <c r="DE284" i="3"/>
  <c r="DE296" i="3"/>
  <c r="DF296" i="3"/>
  <c r="DF258" i="3"/>
  <c r="DE258" i="3"/>
  <c r="BN254" i="3"/>
  <c r="BM254" i="3"/>
  <c r="BN274" i="3"/>
  <c r="BM274" i="3"/>
  <c r="BM261" i="3"/>
  <c r="BN261" i="3"/>
  <c r="P249" i="3"/>
  <c r="K249" i="3"/>
  <c r="CJ253" i="3"/>
  <c r="CI253" i="3"/>
  <c r="DF238" i="3"/>
  <c r="DE238" i="3"/>
  <c r="DF254" i="3"/>
  <c r="DE254" i="3"/>
  <c r="AP232" i="3"/>
  <c r="AL232" i="3"/>
  <c r="AP247" i="3"/>
  <c r="AL247" i="3"/>
  <c r="K234" i="3"/>
  <c r="P234" i="3"/>
  <c r="DF255" i="3"/>
  <c r="DE255" i="3"/>
  <c r="DE216" i="3"/>
  <c r="DF216" i="3"/>
  <c r="AP210" i="3"/>
  <c r="AL210" i="3"/>
  <c r="CI226" i="3"/>
  <c r="CJ226" i="3"/>
  <c r="BM212" i="3"/>
  <c r="BN212" i="3"/>
  <c r="CJ210" i="3"/>
  <c r="CI210" i="3"/>
  <c r="CI214" i="3"/>
  <c r="CJ214" i="3"/>
  <c r="DE208" i="3"/>
  <c r="DF208" i="3"/>
  <c r="CJ221" i="3"/>
  <c r="CI221" i="3"/>
  <c r="BN210" i="3"/>
  <c r="BM210" i="3"/>
  <c r="P194" i="3"/>
  <c r="K194" i="3"/>
  <c r="AP204" i="3"/>
  <c r="AL204" i="3"/>
  <c r="DF198" i="3"/>
  <c r="DE198" i="3"/>
  <c r="AL201" i="3"/>
  <c r="AP201" i="3"/>
  <c r="CJ191" i="3"/>
  <c r="CI191" i="3"/>
  <c r="DE199" i="3"/>
  <c r="DF199" i="3"/>
  <c r="CJ204" i="3"/>
  <c r="CI204" i="3"/>
  <c r="AP213" i="3"/>
  <c r="AL213" i="3"/>
  <c r="DE188" i="3"/>
  <c r="DF188" i="3"/>
  <c r="BM165" i="3"/>
  <c r="BN165" i="3"/>
  <c r="AP154" i="3"/>
  <c r="AL154" i="3"/>
  <c r="DE169" i="3"/>
  <c r="DF169" i="3"/>
  <c r="BN182" i="3"/>
  <c r="BM182" i="3"/>
  <c r="CJ171" i="3"/>
  <c r="CI171" i="3"/>
  <c r="AP185" i="3"/>
  <c r="AL185" i="3"/>
  <c r="BN169" i="3"/>
  <c r="BM169" i="3"/>
  <c r="CI186" i="3"/>
  <c r="CJ186" i="3"/>
  <c r="AP158" i="3"/>
  <c r="AL158" i="3"/>
  <c r="DE147" i="3"/>
  <c r="DF147" i="3"/>
  <c r="CJ122" i="3"/>
  <c r="CI122" i="3"/>
  <c r="BN123" i="3"/>
  <c r="BM123" i="3"/>
  <c r="DF182" i="3"/>
  <c r="DE182" i="3"/>
  <c r="AP139" i="3"/>
  <c r="AL139" i="3"/>
  <c r="AP120" i="3"/>
  <c r="AL120" i="3"/>
  <c r="BN120" i="3"/>
  <c r="BM120" i="3"/>
  <c r="CJ109" i="3"/>
  <c r="CI109" i="3"/>
  <c r="AP103" i="3"/>
  <c r="AL103" i="3"/>
  <c r="AP126" i="3"/>
  <c r="AL126" i="3"/>
  <c r="CJ106" i="3"/>
  <c r="CI106" i="3"/>
  <c r="CI93" i="3"/>
  <c r="CJ93" i="3"/>
  <c r="AP102" i="3"/>
  <c r="AL102" i="3"/>
  <c r="CJ96" i="3"/>
  <c r="CI96" i="3"/>
  <c r="AP109" i="3"/>
  <c r="AL109" i="3"/>
  <c r="BN93" i="3"/>
  <c r="BM93" i="3"/>
  <c r="AP84" i="3"/>
  <c r="AL84" i="3"/>
  <c r="CJ98" i="3"/>
  <c r="CI98" i="3"/>
  <c r="BN90" i="3"/>
  <c r="BM90" i="3"/>
  <c r="DF52" i="3"/>
  <c r="DE52" i="3"/>
  <c r="BN94" i="3"/>
  <c r="BM94" i="3"/>
  <c r="DF77" i="3"/>
  <c r="DE77" i="3"/>
  <c r="BN59" i="3"/>
  <c r="BM59" i="3"/>
  <c r="AP54" i="3"/>
  <c r="AL54" i="3"/>
  <c r="AP80" i="3"/>
  <c r="AL80" i="3"/>
  <c r="AL34" i="3"/>
  <c r="AP34" i="3"/>
  <c r="AL52" i="3"/>
  <c r="AP52" i="3"/>
  <c r="AP168" i="3"/>
  <c r="AL168" i="3"/>
  <c r="AP176" i="3"/>
  <c r="AL176" i="3"/>
  <c r="AP175" i="3"/>
  <c r="AL175" i="3"/>
  <c r="AP194" i="3"/>
  <c r="AL194" i="3"/>
  <c r="AP242" i="3"/>
  <c r="AL242" i="3"/>
  <c r="AP266" i="3"/>
  <c r="AL266" i="3"/>
  <c r="AL295" i="3"/>
  <c r="AP295" i="3"/>
  <c r="AP302" i="3"/>
  <c r="AL302" i="3"/>
  <c r="P67" i="3"/>
  <c r="K67" i="3"/>
  <c r="K41" i="3"/>
  <c r="P41" i="3"/>
  <c r="BN71" i="3"/>
  <c r="BM71" i="3"/>
  <c r="AP61" i="3"/>
  <c r="AL61" i="3"/>
  <c r="AP53" i="3"/>
  <c r="AL53" i="3"/>
  <c r="BN43" i="3"/>
  <c r="BM43" i="3"/>
  <c r="BN48" i="3"/>
  <c r="BM48" i="3"/>
  <c r="BM58" i="3"/>
  <c r="BN58" i="3"/>
  <c r="BN51" i="3"/>
  <c r="BM51" i="3"/>
  <c r="CJ38" i="3"/>
  <c r="CI38" i="3"/>
  <c r="BN77" i="3"/>
  <c r="BM77" i="3"/>
  <c r="DE62" i="3"/>
  <c r="DF62" i="3"/>
  <c r="P16" i="3"/>
  <c r="K16" i="3"/>
  <c r="DE46" i="3"/>
  <c r="DF46" i="3"/>
  <c r="BL13" i="3"/>
  <c r="BH13" i="3"/>
  <c r="BN41" i="3"/>
  <c r="BM41" i="3"/>
  <c r="DF29" i="3"/>
  <c r="DE29" i="3"/>
  <c r="DE288" i="3"/>
  <c r="DF288" i="3"/>
  <c r="BM290" i="3"/>
  <c r="BN290" i="3"/>
  <c r="BN282" i="3"/>
  <c r="BM282" i="3"/>
  <c r="DF305" i="3"/>
  <c r="DE305" i="3"/>
  <c r="BM253" i="3"/>
  <c r="BN253" i="3"/>
  <c r="AP240" i="3"/>
  <c r="AL240" i="3"/>
  <c r="AP288" i="3"/>
  <c r="AL288" i="3"/>
  <c r="DF292" i="3"/>
  <c r="DE292" i="3"/>
  <c r="CJ265" i="3"/>
  <c r="CI265" i="3"/>
  <c r="CJ270" i="3"/>
  <c r="CI270" i="3"/>
  <c r="BN299" i="3"/>
  <c r="BM299" i="3"/>
  <c r="AP299" i="3"/>
  <c r="AL299" i="3"/>
  <c r="DF285" i="3"/>
  <c r="DE285" i="3"/>
  <c r="AP285" i="3"/>
  <c r="AL285" i="3"/>
  <c r="CI302" i="3"/>
  <c r="CJ302" i="3"/>
  <c r="P288" i="3"/>
  <c r="K288" i="3"/>
  <c r="BN269" i="3"/>
  <c r="BM269" i="3"/>
  <c r="DF300" i="3"/>
  <c r="DE300" i="3"/>
  <c r="AL284" i="3"/>
  <c r="AP284" i="3"/>
  <c r="CJ254" i="3"/>
  <c r="CI254" i="3"/>
  <c r="CI263" i="3"/>
  <c r="CJ263" i="3"/>
  <c r="P262" i="3"/>
  <c r="K262" i="3"/>
  <c r="DF253" i="3"/>
  <c r="DE253" i="3"/>
  <c r="DF273" i="3"/>
  <c r="DE273" i="3"/>
  <c r="DE265" i="3"/>
  <c r="DF265" i="3"/>
  <c r="AP260" i="3"/>
  <c r="AL260" i="3"/>
  <c r="BN266" i="3"/>
  <c r="BM266" i="3"/>
  <c r="BN252" i="3"/>
  <c r="BM252" i="3"/>
  <c r="CJ238" i="3"/>
  <c r="CI238" i="3"/>
  <c r="AP229" i="3"/>
  <c r="AL229" i="3"/>
  <c r="AP251" i="3"/>
  <c r="AL251" i="3"/>
  <c r="P254" i="3"/>
  <c r="K254" i="3"/>
  <c r="CJ240" i="3"/>
  <c r="CI240" i="3"/>
  <c r="DE233" i="3"/>
  <c r="DF233" i="3"/>
  <c r="BN221" i="3"/>
  <c r="BM221" i="3"/>
  <c r="BN218" i="3"/>
  <c r="BM218" i="3"/>
  <c r="AP211" i="3"/>
  <c r="AL211" i="3"/>
  <c r="DF229" i="3"/>
  <c r="DE229" i="3"/>
  <c r="P221" i="3"/>
  <c r="K221" i="3"/>
  <c r="BN225" i="3"/>
  <c r="BM225" i="3"/>
  <c r="CJ219" i="3"/>
  <c r="CI219" i="3"/>
  <c r="AL212" i="3"/>
  <c r="AP212" i="3"/>
  <c r="AP209" i="3"/>
  <c r="AL209" i="3"/>
  <c r="BN199" i="3"/>
  <c r="BM199" i="3"/>
  <c r="DE191" i="3"/>
  <c r="DF191" i="3"/>
  <c r="CI187" i="3"/>
  <c r="CJ187" i="3"/>
  <c r="AP199" i="3"/>
  <c r="AL199" i="3"/>
  <c r="BN194" i="3"/>
  <c r="BM194" i="3"/>
  <c r="BN205" i="3"/>
  <c r="BM205" i="3"/>
  <c r="CJ196" i="3"/>
  <c r="CI196" i="3"/>
  <c r="DF181" i="3"/>
  <c r="DE181" i="3"/>
  <c r="DF174" i="3"/>
  <c r="DE174" i="3"/>
  <c r="AP161" i="3"/>
  <c r="AL161" i="3"/>
  <c r="BN198" i="3"/>
  <c r="BM198" i="3"/>
  <c r="DF173" i="3"/>
  <c r="DE173" i="3"/>
  <c r="BN172" i="3"/>
  <c r="BM172" i="3"/>
  <c r="CJ164" i="3"/>
  <c r="CI164" i="3"/>
  <c r="AP172" i="3"/>
  <c r="AL172" i="3"/>
  <c r="DE149" i="3"/>
  <c r="DF149" i="3"/>
  <c r="CI175" i="3"/>
  <c r="CJ175" i="3"/>
  <c r="AP179" i="3"/>
  <c r="AL179" i="3"/>
  <c r="P174" i="3"/>
  <c r="K174" i="3"/>
  <c r="AP166" i="3"/>
  <c r="AL166" i="3"/>
  <c r="P136" i="3"/>
  <c r="K136" i="3"/>
  <c r="BN142" i="3"/>
  <c r="BM142" i="3"/>
  <c r="DF135" i="3"/>
  <c r="DE135" i="3"/>
  <c r="DE185" i="3"/>
  <c r="DF185" i="3"/>
  <c r="DE145" i="3"/>
  <c r="DF145" i="3"/>
  <c r="CJ130" i="3"/>
  <c r="CI130" i="3"/>
  <c r="P78" i="3"/>
  <c r="K78" i="3"/>
  <c r="DF106" i="3"/>
  <c r="DE106" i="3"/>
  <c r="BN88" i="3"/>
  <c r="BM88" i="3"/>
  <c r="CJ101" i="3"/>
  <c r="CI101" i="3"/>
  <c r="AP95" i="3"/>
  <c r="AL95" i="3"/>
  <c r="DF98" i="3"/>
  <c r="DE98" i="3"/>
  <c r="DF113" i="3"/>
  <c r="DE113" i="3"/>
  <c r="CJ75" i="3"/>
  <c r="CI75" i="3"/>
  <c r="AL42" i="3"/>
  <c r="AP42" i="3"/>
  <c r="AP60" i="3"/>
  <c r="AL60" i="3"/>
  <c r="AL124" i="3"/>
  <c r="AP124" i="3"/>
  <c r="AP184" i="3"/>
  <c r="AL184" i="3"/>
  <c r="AP160" i="3"/>
  <c r="AL160" i="3"/>
  <c r="AL143" i="3"/>
  <c r="AP143" i="3"/>
  <c r="AP183" i="3"/>
  <c r="AL183" i="3"/>
  <c r="AP202" i="3"/>
  <c r="AL202" i="3"/>
  <c r="AP248" i="3"/>
  <c r="AL248" i="3"/>
  <c r="AP256" i="3"/>
  <c r="AL256" i="3"/>
  <c r="AL261" i="3"/>
  <c r="AP261" i="3"/>
  <c r="AP273" i="3"/>
  <c r="AL273" i="3"/>
  <c r="AP269" i="3"/>
  <c r="AL269" i="3"/>
  <c r="CJ51" i="3"/>
  <c r="CI51" i="3"/>
  <c r="CJ40" i="3"/>
  <c r="CI40" i="3"/>
  <c r="DF76" i="3"/>
  <c r="DE76" i="3"/>
  <c r="AP33" i="3"/>
  <c r="AL33" i="3"/>
  <c r="DF58" i="3"/>
  <c r="DE58" i="3"/>
  <c r="DF67" i="3"/>
  <c r="DE67" i="3"/>
  <c r="DF50" i="3"/>
  <c r="DE50" i="3"/>
  <c r="BM26" i="3"/>
  <c r="BN26" i="3"/>
  <c r="DF66" i="3"/>
  <c r="DE66" i="3"/>
  <c r="DF15" i="3"/>
  <c r="DE15" i="3"/>
  <c r="P92" i="3"/>
  <c r="K92" i="3"/>
  <c r="CI121" i="3"/>
  <c r="CJ121" i="3"/>
  <c r="BN70" i="3"/>
  <c r="BM70" i="3"/>
  <c r="DF45" i="3"/>
  <c r="DE45" i="3"/>
  <c r="DE20" i="3"/>
  <c r="DF20" i="3"/>
  <c r="BM24" i="3"/>
  <c r="BN24" i="3"/>
  <c r="BN39" i="3"/>
  <c r="BM39" i="3"/>
  <c r="J13" i="3"/>
  <c r="AR60" i="3" l="1"/>
  <c r="AQ60" i="3"/>
  <c r="AQ251" i="3"/>
  <c r="AR251" i="3"/>
  <c r="AR194" i="3"/>
  <c r="AQ194" i="3"/>
  <c r="AQ33" i="3"/>
  <c r="AR33" i="3"/>
  <c r="AQ95" i="3"/>
  <c r="AR95" i="3"/>
  <c r="AR260" i="3"/>
  <c r="AQ260" i="3"/>
  <c r="AR67" i="3"/>
  <c r="AQ67" i="3"/>
  <c r="AQ261" i="3"/>
  <c r="AR261" i="3"/>
  <c r="AR124" i="3"/>
  <c r="AQ124" i="3"/>
  <c r="AQ270" i="3"/>
  <c r="AR270" i="3"/>
  <c r="AR187" i="3"/>
  <c r="AQ187" i="3"/>
  <c r="AQ116" i="3"/>
  <c r="AR116" i="3"/>
  <c r="AR278" i="3"/>
  <c r="AQ278" i="3"/>
  <c r="AR255" i="3"/>
  <c r="AQ255" i="3"/>
  <c r="AR181" i="3"/>
  <c r="AQ181" i="3"/>
  <c r="AR74" i="3"/>
  <c r="AQ74" i="3"/>
  <c r="AR245" i="3"/>
  <c r="AQ245" i="3"/>
  <c r="AR37" i="3"/>
  <c r="AQ37" i="3"/>
  <c r="AR303" i="3"/>
  <c r="AQ303" i="3"/>
  <c r="AR220" i="3"/>
  <c r="AQ220" i="3"/>
  <c r="AQ21" i="3"/>
  <c r="AR21" i="3"/>
  <c r="AR121" i="3"/>
  <c r="AQ121" i="3"/>
  <c r="AR113" i="3"/>
  <c r="AQ113" i="3"/>
  <c r="AQ193" i="3"/>
  <c r="AR193" i="3"/>
  <c r="AR23" i="3"/>
  <c r="AQ23" i="3"/>
  <c r="AQ40" i="3"/>
  <c r="AR40" i="3"/>
  <c r="AR166" i="3"/>
  <c r="AQ166" i="3"/>
  <c r="P13" i="3"/>
  <c r="K13" i="3"/>
  <c r="AR183" i="3"/>
  <c r="AQ183" i="3"/>
  <c r="AR299" i="3"/>
  <c r="AQ299" i="3"/>
  <c r="AR53" i="3"/>
  <c r="AQ53" i="3"/>
  <c r="AR242" i="3"/>
  <c r="AQ242" i="3"/>
  <c r="AR168" i="3"/>
  <c r="AQ168" i="3"/>
  <c r="AR54" i="3"/>
  <c r="AQ54" i="3"/>
  <c r="AR158" i="3"/>
  <c r="AQ158" i="3"/>
  <c r="AR204" i="3"/>
  <c r="AQ204" i="3"/>
  <c r="AR307" i="3"/>
  <c r="AQ307" i="3"/>
  <c r="DF16" i="3"/>
  <c r="DE16" i="3"/>
  <c r="AR263" i="3"/>
  <c r="AQ263" i="3"/>
  <c r="AR114" i="3"/>
  <c r="AQ114" i="3"/>
  <c r="AR110" i="3"/>
  <c r="AQ110" i="3"/>
  <c r="AR162" i="3"/>
  <c r="AQ162" i="3"/>
  <c r="AR208" i="3"/>
  <c r="AQ208" i="3"/>
  <c r="AQ276" i="3"/>
  <c r="AR276" i="3"/>
  <c r="AR297" i="3"/>
  <c r="AQ297" i="3"/>
  <c r="AR93" i="3"/>
  <c r="AQ93" i="3"/>
  <c r="AR148" i="3"/>
  <c r="AQ148" i="3"/>
  <c r="AR196" i="3"/>
  <c r="AQ196" i="3"/>
  <c r="AR234" i="3"/>
  <c r="AQ234" i="3"/>
  <c r="AR178" i="3"/>
  <c r="AQ178" i="3"/>
  <c r="AR25" i="3"/>
  <c r="AQ25" i="3"/>
  <c r="AR304" i="3"/>
  <c r="AQ304" i="3"/>
  <c r="AR222" i="3"/>
  <c r="AQ222" i="3"/>
  <c r="AR170" i="3"/>
  <c r="AQ170" i="3"/>
  <c r="AR107" i="3"/>
  <c r="AQ107" i="3"/>
  <c r="AR27" i="3"/>
  <c r="AQ27" i="3"/>
  <c r="AR169" i="3"/>
  <c r="AQ169" i="3"/>
  <c r="AQ147" i="3"/>
  <c r="AR147" i="3"/>
  <c r="AR275" i="3"/>
  <c r="AQ275" i="3"/>
  <c r="AR99" i="3"/>
  <c r="AQ99" i="3"/>
  <c r="AQ38" i="3"/>
  <c r="AR38" i="3"/>
  <c r="AR100" i="3"/>
  <c r="AQ100" i="3"/>
  <c r="AR180" i="3"/>
  <c r="AQ180" i="3"/>
  <c r="AR15" i="3"/>
  <c r="AQ15" i="3"/>
  <c r="AR279" i="3"/>
  <c r="AQ279" i="3"/>
  <c r="AR206" i="3"/>
  <c r="AQ206" i="3"/>
  <c r="AQ81" i="3"/>
  <c r="AR81" i="3"/>
  <c r="AR41" i="3"/>
  <c r="AQ41" i="3"/>
  <c r="AR174" i="3"/>
  <c r="AQ174" i="3"/>
  <c r="AR142" i="3"/>
  <c r="AQ142" i="3"/>
  <c r="AR101" i="3"/>
  <c r="AQ101" i="3"/>
  <c r="AR75" i="3"/>
  <c r="AQ75" i="3"/>
  <c r="AR73" i="3"/>
  <c r="AQ73" i="3"/>
  <c r="AQ133" i="3"/>
  <c r="AR133" i="3"/>
  <c r="AR209" i="3"/>
  <c r="AQ209" i="3"/>
  <c r="AQ143" i="3"/>
  <c r="AR143" i="3"/>
  <c r="AR284" i="3"/>
  <c r="AQ284" i="3"/>
  <c r="AR52" i="3"/>
  <c r="AQ52" i="3"/>
  <c r="AR151" i="3"/>
  <c r="AQ151" i="3"/>
  <c r="AR272" i="3"/>
  <c r="AQ272" i="3"/>
  <c r="AR105" i="3"/>
  <c r="AQ105" i="3"/>
  <c r="AQ157" i="3"/>
  <c r="AR157" i="3"/>
  <c r="AP13" i="3"/>
  <c r="AL13" i="3"/>
  <c r="AQ30" i="3"/>
  <c r="AR30" i="3"/>
  <c r="AR207" i="3"/>
  <c r="AQ207" i="3"/>
  <c r="AR91" i="3"/>
  <c r="AQ91" i="3"/>
  <c r="AQ50" i="3"/>
  <c r="AR50" i="3"/>
  <c r="AR141" i="3"/>
  <c r="AQ141" i="3"/>
  <c r="AR256" i="3"/>
  <c r="AQ256" i="3"/>
  <c r="AQ199" i="3"/>
  <c r="AR199" i="3"/>
  <c r="AR302" i="3"/>
  <c r="AQ302" i="3"/>
  <c r="AR247" i="3"/>
  <c r="AQ247" i="3"/>
  <c r="CJ16" i="3"/>
  <c r="CI16" i="3"/>
  <c r="AR244" i="3"/>
  <c r="AQ244" i="3"/>
  <c r="AQ125" i="3"/>
  <c r="AR125" i="3"/>
  <c r="AR20" i="3"/>
  <c r="AQ20" i="3"/>
  <c r="AR306" i="3"/>
  <c r="AQ306" i="3"/>
  <c r="AR186" i="3"/>
  <c r="AQ186" i="3"/>
  <c r="AR71" i="3"/>
  <c r="AQ71" i="3"/>
  <c r="AR17" i="3"/>
  <c r="AQ17" i="3"/>
  <c r="AR117" i="3"/>
  <c r="AQ117" i="3"/>
  <c r="AR262" i="3"/>
  <c r="AQ262" i="3"/>
  <c r="AR289" i="3"/>
  <c r="AQ289" i="3"/>
  <c r="AR140" i="3"/>
  <c r="AQ140" i="3"/>
  <c r="AR63" i="3"/>
  <c r="AQ63" i="3"/>
  <c r="AR164" i="3"/>
  <c r="AQ164" i="3"/>
  <c r="AQ246" i="3"/>
  <c r="AR246" i="3"/>
  <c r="AR258" i="3"/>
  <c r="AQ258" i="3"/>
  <c r="AR282" i="3"/>
  <c r="AQ282" i="3"/>
  <c r="AQ227" i="3"/>
  <c r="AR227" i="3"/>
  <c r="AR146" i="3"/>
  <c r="AQ146" i="3"/>
  <c r="AR79" i="3"/>
  <c r="AQ79" i="3"/>
  <c r="AQ111" i="3"/>
  <c r="AR111" i="3"/>
  <c r="AR144" i="3"/>
  <c r="AQ144" i="3"/>
  <c r="AR286" i="3"/>
  <c r="AQ286" i="3"/>
  <c r="AR267" i="3"/>
  <c r="AQ267" i="3"/>
  <c r="AR281" i="3"/>
  <c r="AQ281" i="3"/>
  <c r="AQ77" i="3"/>
  <c r="AR77" i="3"/>
  <c r="AQ155" i="3"/>
  <c r="AR155" i="3"/>
  <c r="AR226" i="3"/>
  <c r="AQ226" i="3"/>
  <c r="AR274" i="3"/>
  <c r="AQ274" i="3"/>
  <c r="AQ128" i="3"/>
  <c r="AR128" i="3"/>
  <c r="AQ191" i="3"/>
  <c r="AR191" i="3"/>
  <c r="AQ218" i="3"/>
  <c r="AR218" i="3"/>
  <c r="AQ22" i="3"/>
  <c r="AR22" i="3"/>
  <c r="AR59" i="3"/>
  <c r="AQ59" i="3"/>
  <c r="AR51" i="3"/>
  <c r="AQ51" i="3"/>
  <c r="AR36" i="3"/>
  <c r="AQ36" i="3"/>
  <c r="AQ72" i="3"/>
  <c r="AR72" i="3"/>
  <c r="AQ64" i="3"/>
  <c r="AR64" i="3"/>
  <c r="AQ171" i="3"/>
  <c r="AR171" i="3"/>
  <c r="AR57" i="3"/>
  <c r="AQ57" i="3"/>
  <c r="AQ288" i="3"/>
  <c r="AR288" i="3"/>
  <c r="AR61" i="3"/>
  <c r="AQ61" i="3"/>
  <c r="AR109" i="3"/>
  <c r="AQ109" i="3"/>
  <c r="AQ210" i="3"/>
  <c r="AR210" i="3"/>
  <c r="AR305" i="3"/>
  <c r="AQ305" i="3"/>
  <c r="AR190" i="3"/>
  <c r="AQ190" i="3"/>
  <c r="AR76" i="3"/>
  <c r="AQ76" i="3"/>
  <c r="AR131" i="3"/>
  <c r="AQ131" i="3"/>
  <c r="AQ122" i="3"/>
  <c r="AR122" i="3"/>
  <c r="AR239" i="3"/>
  <c r="AQ239" i="3"/>
  <c r="AR203" i="3"/>
  <c r="AQ203" i="3"/>
  <c r="AQ42" i="3"/>
  <c r="AR42" i="3"/>
  <c r="AQ212" i="3"/>
  <c r="AR212" i="3"/>
  <c r="AR295" i="3"/>
  <c r="AQ295" i="3"/>
  <c r="AR34" i="3"/>
  <c r="AQ34" i="3"/>
  <c r="AR201" i="3"/>
  <c r="AQ201" i="3"/>
  <c r="AQ149" i="3"/>
  <c r="AR149" i="3"/>
  <c r="AR287" i="3"/>
  <c r="AQ287" i="3"/>
  <c r="AR233" i="3"/>
  <c r="AQ233" i="3"/>
  <c r="AR16" i="3"/>
  <c r="AQ16" i="3"/>
  <c r="AQ32" i="3"/>
  <c r="AR32" i="3"/>
  <c r="AR138" i="3"/>
  <c r="AQ138" i="3"/>
  <c r="AQ253" i="3"/>
  <c r="AR253" i="3"/>
  <c r="AR195" i="3"/>
  <c r="AQ195" i="3"/>
  <c r="AR66" i="3"/>
  <c r="AQ66" i="3"/>
  <c r="AR300" i="3"/>
  <c r="AQ300" i="3"/>
  <c r="AR58" i="3"/>
  <c r="AQ58" i="3"/>
  <c r="AQ130" i="3"/>
  <c r="AR130" i="3"/>
  <c r="AR127" i="3"/>
  <c r="AQ127" i="3"/>
  <c r="AR228" i="3"/>
  <c r="AQ228" i="3"/>
  <c r="AQ26" i="3"/>
  <c r="AR26" i="3"/>
  <c r="AR85" i="3"/>
  <c r="AQ85" i="3"/>
  <c r="AR269" i="3"/>
  <c r="AQ269" i="3"/>
  <c r="AQ285" i="3"/>
  <c r="AR285" i="3"/>
  <c r="AR120" i="3"/>
  <c r="AQ120" i="3"/>
  <c r="AR232" i="3"/>
  <c r="AQ232" i="3"/>
  <c r="AR271" i="3"/>
  <c r="AQ271" i="3"/>
  <c r="AR265" i="3"/>
  <c r="AQ265" i="3"/>
  <c r="AR294" i="3"/>
  <c r="AQ294" i="3"/>
  <c r="AR216" i="3"/>
  <c r="AQ216" i="3"/>
  <c r="AR94" i="3"/>
  <c r="AQ94" i="3"/>
  <c r="AR153" i="3"/>
  <c r="AQ153" i="3"/>
  <c r="AR189" i="3"/>
  <c r="AQ189" i="3"/>
  <c r="AR221" i="3"/>
  <c r="AQ221" i="3"/>
  <c r="AR98" i="3"/>
  <c r="AQ98" i="3"/>
  <c r="AR197" i="3"/>
  <c r="AQ197" i="3"/>
  <c r="AR236" i="3"/>
  <c r="AQ236" i="3"/>
  <c r="AQ259" i="3"/>
  <c r="AR259" i="3"/>
  <c r="AR29" i="3"/>
  <c r="AQ29" i="3"/>
  <c r="AR280" i="3"/>
  <c r="AQ280" i="3"/>
  <c r="AR223" i="3"/>
  <c r="AQ223" i="3"/>
  <c r="AR24" i="3"/>
  <c r="AQ24" i="3"/>
  <c r="AR104" i="3"/>
  <c r="AQ104" i="3"/>
  <c r="AR150" i="3"/>
  <c r="AQ150" i="3"/>
  <c r="AR205" i="3"/>
  <c r="AQ205" i="3"/>
  <c r="AR192" i="3"/>
  <c r="AQ192" i="3"/>
  <c r="AR241" i="3"/>
  <c r="AQ241" i="3"/>
  <c r="AR277" i="3"/>
  <c r="AQ277" i="3"/>
  <c r="AR264" i="3"/>
  <c r="AQ264" i="3"/>
  <c r="AR134" i="3"/>
  <c r="AQ134" i="3"/>
  <c r="AR69" i="3"/>
  <c r="AQ69" i="3"/>
  <c r="AR92" i="3"/>
  <c r="AQ92" i="3"/>
  <c r="AR88" i="3"/>
  <c r="AQ88" i="3"/>
  <c r="AQ145" i="3"/>
  <c r="AR145" i="3"/>
  <c r="AR219" i="3"/>
  <c r="AQ219" i="3"/>
  <c r="AQ243" i="3"/>
  <c r="AR243" i="3"/>
  <c r="AR283" i="3"/>
  <c r="AQ283" i="3"/>
  <c r="AR238" i="3"/>
  <c r="AQ238" i="3"/>
  <c r="AR129" i="3"/>
  <c r="AQ129" i="3"/>
  <c r="AR118" i="3"/>
  <c r="AQ118" i="3"/>
  <c r="DF13" i="3"/>
  <c r="DE13" i="3"/>
  <c r="AR108" i="3"/>
  <c r="AQ108" i="3"/>
  <c r="AR230" i="3"/>
  <c r="AQ230" i="3"/>
  <c r="AR215" i="3"/>
  <c r="AQ215" i="3"/>
  <c r="AQ87" i="3"/>
  <c r="AR87" i="3"/>
  <c r="AR249" i="3"/>
  <c r="AQ249" i="3"/>
  <c r="AR49" i="3"/>
  <c r="AQ49" i="3"/>
  <c r="AR35" i="3"/>
  <c r="AQ35" i="3"/>
  <c r="AR19" i="3"/>
  <c r="AQ19" i="3"/>
  <c r="AR65" i="3"/>
  <c r="AQ65" i="3"/>
  <c r="AR188" i="3"/>
  <c r="AQ188" i="3"/>
  <c r="AQ48" i="3"/>
  <c r="AR48" i="3"/>
  <c r="AR248" i="3"/>
  <c r="AQ248" i="3"/>
  <c r="AR172" i="3"/>
  <c r="AQ172" i="3"/>
  <c r="AQ229" i="3"/>
  <c r="AR229" i="3"/>
  <c r="AR240" i="3"/>
  <c r="AQ240" i="3"/>
  <c r="AR175" i="3"/>
  <c r="AQ175" i="3"/>
  <c r="AR126" i="3"/>
  <c r="AQ126" i="3"/>
  <c r="AR106" i="3"/>
  <c r="AQ106" i="3"/>
  <c r="AQ290" i="3"/>
  <c r="AR290" i="3"/>
  <c r="AR44" i="3"/>
  <c r="AQ44" i="3"/>
  <c r="AR159" i="3"/>
  <c r="AQ159" i="3"/>
  <c r="AQ119" i="3"/>
  <c r="AR119" i="3"/>
  <c r="AR135" i="3"/>
  <c r="AQ135" i="3"/>
  <c r="AR308" i="3"/>
  <c r="AQ308" i="3"/>
  <c r="AQ231" i="3"/>
  <c r="AR231" i="3"/>
  <c r="AR173" i="3"/>
  <c r="AQ173" i="3"/>
  <c r="AR165" i="3"/>
  <c r="AQ165" i="3"/>
  <c r="AR132" i="3"/>
  <c r="AQ132" i="3"/>
  <c r="AR97" i="3"/>
  <c r="AQ97" i="3"/>
  <c r="AR214" i="3"/>
  <c r="AQ214" i="3"/>
  <c r="AQ83" i="3"/>
  <c r="AR83" i="3"/>
  <c r="AR292" i="3"/>
  <c r="AQ292" i="3"/>
  <c r="AQ136" i="3"/>
  <c r="AR136" i="3"/>
  <c r="AR237" i="3"/>
  <c r="AQ237" i="3"/>
  <c r="AQ89" i="3"/>
  <c r="AR89" i="3"/>
  <c r="AR160" i="3"/>
  <c r="AQ160" i="3"/>
  <c r="BM13" i="3"/>
  <c r="BN13" i="3"/>
  <c r="AR213" i="3"/>
  <c r="AQ213" i="3"/>
  <c r="AR273" i="3"/>
  <c r="AQ273" i="3"/>
  <c r="AR202" i="3"/>
  <c r="AQ202" i="3"/>
  <c r="AR184" i="3"/>
  <c r="AQ184" i="3"/>
  <c r="AQ179" i="3"/>
  <c r="AR179" i="3"/>
  <c r="AR161" i="3"/>
  <c r="AQ161" i="3"/>
  <c r="AR211" i="3"/>
  <c r="AQ211" i="3"/>
  <c r="AR266" i="3"/>
  <c r="AQ266" i="3"/>
  <c r="AR176" i="3"/>
  <c r="AQ176" i="3"/>
  <c r="AR80" i="3"/>
  <c r="AQ80" i="3"/>
  <c r="AR84" i="3"/>
  <c r="AQ84" i="3"/>
  <c r="AR102" i="3"/>
  <c r="AQ102" i="3"/>
  <c r="AQ103" i="3"/>
  <c r="AR103" i="3"/>
  <c r="AQ139" i="3"/>
  <c r="AR139" i="3"/>
  <c r="AR185" i="3"/>
  <c r="AQ185" i="3"/>
  <c r="AR154" i="3"/>
  <c r="AQ154" i="3"/>
  <c r="AR296" i="3"/>
  <c r="AQ296" i="3"/>
  <c r="AQ301" i="3"/>
  <c r="AR301" i="3"/>
  <c r="AR45" i="3"/>
  <c r="AQ45" i="3"/>
  <c r="AR167" i="3"/>
  <c r="AQ167" i="3"/>
  <c r="AR43" i="3"/>
  <c r="AQ43" i="3"/>
  <c r="AR123" i="3"/>
  <c r="AQ123" i="3"/>
  <c r="AR177" i="3"/>
  <c r="AQ177" i="3"/>
  <c r="AQ163" i="3"/>
  <c r="AR163" i="3"/>
  <c r="AQ293" i="3"/>
  <c r="AR293" i="3"/>
  <c r="AR47" i="3"/>
  <c r="AQ47" i="3"/>
  <c r="AQ268" i="3"/>
  <c r="AR268" i="3"/>
  <c r="AR254" i="3"/>
  <c r="AQ254" i="3"/>
  <c r="AR291" i="3"/>
  <c r="AQ291" i="3"/>
  <c r="AR90" i="3"/>
  <c r="AQ90" i="3"/>
  <c r="AQ86" i="3"/>
  <c r="AR86" i="3"/>
  <c r="AR200" i="3"/>
  <c r="AQ200" i="3"/>
  <c r="AR224" i="3"/>
  <c r="AQ224" i="3"/>
  <c r="AR257" i="3"/>
  <c r="AQ257" i="3"/>
  <c r="AR250" i="3"/>
  <c r="AQ250" i="3"/>
  <c r="AR55" i="3"/>
  <c r="AQ55" i="3"/>
  <c r="AR82" i="3"/>
  <c r="AQ82" i="3"/>
  <c r="AR112" i="3"/>
  <c r="AQ112" i="3"/>
  <c r="AR182" i="3"/>
  <c r="AQ182" i="3"/>
  <c r="AR252" i="3"/>
  <c r="AQ252" i="3"/>
  <c r="AQ298" i="3"/>
  <c r="AR298" i="3"/>
  <c r="AR152" i="3"/>
  <c r="AQ152" i="3"/>
  <c r="AR78" i="3"/>
  <c r="AQ78" i="3"/>
  <c r="CJ13" i="3"/>
  <c r="CI13" i="3"/>
  <c r="AQ235" i="3"/>
  <c r="AR235" i="3"/>
  <c r="AR198" i="3"/>
  <c r="AQ198" i="3"/>
  <c r="AR68" i="3"/>
  <c r="AQ68" i="3"/>
  <c r="AQ115" i="3"/>
  <c r="AR115" i="3"/>
  <c r="AR156" i="3"/>
  <c r="AQ156" i="3"/>
  <c r="AR225" i="3"/>
  <c r="AQ225" i="3"/>
  <c r="AR217" i="3"/>
  <c r="AQ217" i="3"/>
  <c r="AR62" i="3"/>
  <c r="AQ62" i="3"/>
  <c r="AR96" i="3"/>
  <c r="AQ96" i="3"/>
  <c r="AR46" i="3"/>
  <c r="AQ46" i="3"/>
  <c r="AR28" i="3"/>
  <c r="AQ28" i="3"/>
  <c r="AQ56" i="3"/>
  <c r="AR56" i="3"/>
  <c r="AR137" i="3"/>
  <c r="AQ137" i="3"/>
  <c r="AR70" i="3"/>
  <c r="AQ70" i="3"/>
  <c r="AR13" i="3" l="1"/>
  <c r="AQ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tc={F292B752-325E-49B7-ADE2-80E3269D2BC4}</author>
    <author>tc={F7E256CA-EBF2-4648-A562-D252176BACC6}</author>
    <author>Lehtonen Sanna</author>
  </authors>
  <commentList>
    <comment ref="O8" authorId="0" shapeId="0" xr:uid="{F292B752-325E-49B7-ADE2-80E3269D2BC4}">
      <text>
        <t>[Kommenttiketju]
Excel-versiosi avulla voit lukea tämän kommenttiketjun, mutta siihen tehdyt muutokset poistetaan, jos tiedosto avataan uudemmassa Excel-versiossa. Lisätietoja: https://go.microsoft.com/fwlink/?linkid=870924
Kommentti:
    Vaikuttaa vuoden 2021 valtionosuusmaksatukseen muutoksen verran. Vaikutus huhti-joulukuun maksatuksiin.
Honkajoen osuus siirretty Kankaanpään lukuun.
Sarakkeessa muutosvaikutus.</t>
      </text>
    </comment>
    <comment ref="AB11" authorId="1" shapeId="0" xr:uid="{F7E256CA-EBF2-4648-A562-D252176BACC6}">
      <text>
        <t>[Kommenttiketju]
Excel-versiosi avulla voit lukea tämän kommenttiketjun, mutta siihen tehdyt muutokset poistetaan, jos tiedosto avataan uudemmassa Excel-versiossa. Lisätietoja: https://go.microsoft.com/fwlink/?linkid=870924
Kommentti:
    Oppivelvollisuuden laajennuksen vaikutusta lukion yksikköhintarahoitukseen EI OLE otettu huomioon tässä arviossa.</t>
      </text>
    </comment>
    <comment ref="DY11" authorId="2" shapeId="0" xr:uid="{10D33A8C-A123-4D84-9827-A5F2DA391053}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LTAII 2020: Veronmaksulykkäysten kompensaatio
- lisätään vuonna 2020
- vähennetään vuonna 2021</t>
        </r>
      </text>
    </comment>
  </commentList>
</comments>
</file>

<file path=xl/sharedStrings.xml><?xml version="1.0" encoding="utf-8"?>
<sst xmlns="http://schemas.openxmlformats.org/spreadsheetml/2006/main" count="2503" uniqueCount="882">
  <si>
    <t>Materialets namn: Kommunernas statsandelar 2021</t>
  </si>
  <si>
    <t>Materialets ursprungliga källa: FM och UBS</t>
  </si>
  <si>
    <t>Kontaktperson: Olli Riikonen, specialsakkunnig, tfn 050 477 5619, olli.riikonen@kommunforbundet.fi</t>
  </si>
  <si>
    <t>Datum (när materialet har producerats eller uppdaterats): 7.1.2022, ändringar i uppgifterna om undervisnings- och kulturverksamhet</t>
  </si>
  <si>
    <t xml:space="preserve">Användarvillkor: </t>
  </si>
  <si>
    <t>Du kan</t>
  </si>
  <si>
    <t>Dela </t>
  </si>
  <si>
    <t>kopiera materialet och sprida det vidare i vilket medium och format som helst</t>
  </si>
  <si>
    <t>Ändra</t>
  </si>
  <si>
    <t>remixa och redigera materialet och utifrån det skapa nytt material</t>
  </si>
  <si>
    <t>i vilket syfte som helst, även kommersiellt.</t>
  </si>
  <si>
    <t>Statsandelar och ersättningar för förlorade skatteinkomster 2021</t>
  </si>
  <si>
    <t>Kommunernas statsandelar och ersättningar för förlorade skatteinkomster år 2020</t>
  </si>
  <si>
    <t>Uppgifterna om statsandelarna för undervisnings- och kulturverksamhet har korrigerats i enlighet med Utbildningsstyrelsens rapport 20.12.2021, Kommunförbundet/OR 7.1.2022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</si>
  <si>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</si>
  <si>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</si>
  <si>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</si>
  <si>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</si>
  <si>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</si>
  <si>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</si>
  <si>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</si>
  <si>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</si>
  <si>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</si>
  <si>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 = B + D</t>
  </si>
  <si>
    <t>H = E + F + G</t>
  </si>
  <si>
    <t>L</t>
  </si>
  <si>
    <t>M</t>
  </si>
  <si>
    <t>N</t>
  </si>
  <si>
    <t>O</t>
  </si>
  <si>
    <t>Kommun</t>
  </si>
  <si>
    <t>Invånar-</t>
  </si>
  <si>
    <t>varav:</t>
  </si>
  <si>
    <t>Statsandelar</t>
  </si>
  <si>
    <t>31.12.2019</t>
  </si>
  <si>
    <t>netto</t>
  </si>
  <si>
    <t>G+H+N</t>
  </si>
  <si>
    <t>(B + D)</t>
  </si>
  <si>
    <t>(mom. 28.90.35)</t>
  </si>
  <si>
    <t>FM:s rättelsebeslut</t>
  </si>
  <si>
    <t>mom. 28.90.35</t>
  </si>
  <si>
    <t>kompensation (G)</t>
  </si>
  <si>
    <t>(mom. 28.90.30)</t>
  </si>
  <si>
    <t>utjämning</t>
  </si>
  <si>
    <t>euro</t>
  </si>
  <si>
    <t>€/invånare</t>
  </si>
  <si>
    <t>31.3.2021</t>
  </si>
  <si>
    <t>Källa: 
FM 30.12.2020</t>
  </si>
  <si>
    <t>Källa: UBS 20.12.2021</t>
  </si>
  <si>
    <t>31.12.2018</t>
  </si>
  <si>
    <t>FM 8.6.2020</t>
  </si>
  <si>
    <t>UKM 18.12.2020</t>
  </si>
  <si>
    <t>FM 30.12.2019</t>
  </si>
  <si>
    <t>FM 14.4.2020</t>
  </si>
  <si>
    <t>sammanlagt</t>
  </si>
  <si>
    <t>€/månad</t>
  </si>
  <si>
    <t>Alla kommuner</t>
  </si>
  <si>
    <t>Landskap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</si>
  <si>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</si>
  <si>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</si>
  <si>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</si>
  <si>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</si>
  <si>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</si>
  <si>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</si>
  <si>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</si>
  <si>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</si>
  <si>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</si>
  <si>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</si>
  <si>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</si>
  <si>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</si>
  <si>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</si>
  <si>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</si>
  <si>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</si>
  <si>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</si>
  <si>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</si>
  <si>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</si>
  <si>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</si>
  <si>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</si>
  <si>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</si>
  <si>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</si>
  <si>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</si>
  <si>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</si>
  <si>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</si>
  <si>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</si>
  <si>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</si>
  <si>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</si>
  <si>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</si>
  <si>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</si>
  <si>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</si>
  <si>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Honkajoki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</si>
  <si>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</si>
  <si>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</si>
  <si>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</si>
  <si>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</si>
  <si>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</si>
  <si>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</si>
  <si>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</si>
  <si>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</si>
  <si>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</si>
  <si>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</si>
  <si>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</si>
  <si>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</si>
  <si>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</si>
  <si>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</si>
  <si>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</si>
  <si>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</si>
  <si>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</si>
  <si>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</si>
  <si>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</si>
  <si>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</si>
  <si>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</si>
  <si>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</si>
  <si>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</si>
  <si>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</si>
  <si>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</si>
  <si>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</si>
  <si>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</si>
  <si>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</si>
  <si>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</si>
  <si>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</si>
  <si>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</si>
  <si>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</si>
  <si>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</si>
  <si>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</si>
  <si>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</si>
  <si>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</si>
  <si>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</si>
  <si>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</si>
  <si>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</si>
  <si>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</si>
  <si>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</si>
  <si>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</si>
  <si>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</si>
  <si>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</si>
  <si>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</si>
  <si>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</si>
  <si>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</si>
  <si>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</si>
  <si>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</si>
  <si>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</si>
  <si>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</si>
  <si>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</si>
  <si>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</si>
  <si>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</si>
  <si>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</si>
  <si>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</si>
  <si>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</si>
  <si>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</si>
  <si>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</si>
  <si>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</si>
  <si>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</si>
  <si>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</si>
  <si>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</si>
  <si>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</si>
  <si>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</si>
  <si>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</si>
  <si>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</si>
  <si>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</si>
  <si>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</si>
  <si>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</si>
  <si>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</si>
  <si>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</si>
  <si>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</si>
  <si>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</si>
  <si>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</si>
  <si>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</si>
  <si>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</si>
  <si>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</si>
  <si>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</si>
  <si>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</si>
  <si>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</si>
  <si>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</si>
  <si>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</si>
  <si>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</si>
  <si>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</si>
  <si>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</si>
  <si>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</si>
  <si>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</si>
  <si>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</si>
  <si>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</si>
  <si>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</si>
  <si>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</si>
  <si>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</si>
  <si>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</si>
  <si>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</si>
  <si>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</si>
  <si>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</si>
  <si>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</si>
  <si>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</si>
  <si>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</si>
  <si>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</si>
  <si>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</si>
  <si>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</si>
  <si>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</si>
  <si>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</si>
  <si>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</si>
  <si>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</si>
  <si>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</si>
  <si>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</si>
  <si>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</si>
  <si>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</si>
  <si>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</si>
  <si>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</si>
  <si>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</si>
  <si>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</si>
  <si>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</si>
  <si>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</si>
  <si>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</si>
  <si>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</si>
  <si>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</si>
  <si>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</si>
  <si>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</si>
  <si>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</si>
  <si>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</si>
  <si>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</si>
  <si>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</si>
  <si>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</si>
  <si>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</si>
  <si>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</si>
  <si>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</si>
  <si>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</si>
  <si>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</si>
  <si>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</si>
  <si>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</si>
  <si>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</si>
  <si>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</si>
  <si>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</si>
  <si>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</si>
  <si>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</si>
  <si>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</si>
  <si>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</si>
  <si>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</si>
  <si>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</si>
  <si>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</si>
  <si>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</si>
  <si>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</si>
  <si>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</si>
  <si>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</si>
  <si>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</si>
  <si>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</si>
  <si>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</si>
  <si>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</si>
  <si>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</si>
  <si>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</si>
  <si>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</si>
  <si>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</si>
  <si>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</si>
  <si>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</si>
  <si>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</si>
  <si>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</si>
  <si>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</si>
  <si>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</si>
  <si>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</si>
  <si>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</si>
  <si>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</si>
  <si>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</si>
  <si>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</si>
  <si>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</si>
  <si>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</si>
  <si>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</si>
  <si>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</si>
  <si>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</si>
  <si>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</si>
  <si>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</si>
  <si>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</si>
  <si>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</si>
  <si>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</si>
  <si>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</si>
  <si>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</si>
  <si>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</si>
  <si>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</si>
  <si>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</si>
  <si>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</si>
  <si>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</si>
  <si>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</si>
  <si>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</si>
  <si>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</si>
  <si>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</si>
  <si>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</si>
  <si>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</si>
  <si>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</si>
  <si>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</si>
  <si>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</si>
  <si>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</si>
  <si>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</si>
  <si>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</si>
  <si>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</si>
  <si>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</si>
  <si>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</si>
  <si>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</si>
  <si>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</si>
  <si>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</si>
  <si>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</si>
  <si>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</si>
  <si>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</si>
  <si>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</si>
  <si>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</si>
  <si>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</si>
  <si>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</si>
  <si>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</si>
  <si>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</si>
  <si>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</si>
  <si>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</si>
  <si>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</si>
  <si>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</si>
  <si>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</si>
  <si>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</si>
  <si>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</si>
  <si>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</si>
  <si>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</si>
  <si>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</si>
  <si>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</si>
  <si>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</si>
  <si>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</si>
  <si>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</si>
  <si>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</si>
  <si>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</si>
  <si>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</si>
  <si>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</si>
  <si>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</si>
  <si>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</si>
  <si>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</si>
  <si>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</si>
  <si>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</si>
  <si>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</si>
  <si>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</si>
  <si>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</si>
  <si>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</si>
  <si>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</si>
  <si>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</si>
  <si>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</si>
  <si>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</si>
  <si>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</si>
  <si>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</si>
  <si>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</si>
  <si>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</si>
  <si>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</si>
  <si>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</si>
  <si>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</si>
  <si>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</si>
  <si>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</si>
  <si>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</si>
  <si>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</si>
  <si>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</si>
  <si>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</si>
  <si>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</si>
  <si>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</si>
  <si>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</si>
  <si>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</si>
  <si>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</si>
  <si>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</si>
  <si>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</si>
  <si>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Coronastöd till kommunekonomin år 2021: Statsandelsökning</t>
  </si>
  <si>
    <t>Källa: Kommunförbundet/SL 6.1.2021</t>
  </si>
  <si>
    <t>STÖDPAKET</t>
  </si>
  <si>
    <t>SAMMANLAGT</t>
  </si>
  <si>
    <t>antal</t>
  </si>
  <si>
    <t>B) Euro/invånare</t>
  </si>
  <si>
    <t>Ennakolliset valtionosuudet ja verotulomenetysten korvaukset vuonna 2021</t>
  </si>
  <si>
    <t>G</t>
  </si>
  <si>
    <t>H</t>
  </si>
  <si>
    <t>I</t>
  </si>
  <si>
    <t>A</t>
  </si>
  <si>
    <t>B</t>
  </si>
  <si>
    <t>C</t>
  </si>
  <si>
    <t>D</t>
  </si>
  <si>
    <t>E = B + D</t>
  </si>
  <si>
    <t>F</t>
  </si>
  <si>
    <t>UUSI</t>
  </si>
  <si>
    <t>J</t>
  </si>
  <si>
    <t>K</t>
  </si>
  <si>
    <t>L</t>
  </si>
  <si>
    <t>M</t>
  </si>
  <si>
    <t>Kunta</t>
  </si>
  <si>
    <t>Asukas-</t>
  </si>
  <si>
    <t>Kunnan</t>
  </si>
  <si>
    <t>siitä:</t>
  </si>
  <si>
    <t>Muut opetus-</t>
  </si>
  <si>
    <t>Valtion-</t>
  </si>
  <si>
    <t>Verotulomenetysten</t>
  </si>
  <si>
    <t>Verotulojen maksun</t>
  </si>
  <si>
    <t>Valtionosuudet (E),</t>
  </si>
  <si>
    <t>Kotikunta-</t>
  </si>
  <si>
    <t>VM 31.3.2021</t>
  </si>
  <si>
    <t>MUUTOS</t>
  </si>
  <si>
    <t>luku</t>
  </si>
  <si>
    <t>perus-</t>
  </si>
  <si>
    <t>Verotuloihin</t>
  </si>
  <si>
    <t>ja kulttuuri-</t>
  </si>
  <si>
    <t xml:space="preserve">osuudet </t>
  </si>
  <si>
    <t>korvaus</t>
  </si>
  <si>
    <t>lykkäysmenettely,</t>
  </si>
  <si>
    <t>verotulomen.</t>
  </si>
  <si>
    <t>korvaus-</t>
  </si>
  <si>
    <t>korvaus,</t>
  </si>
  <si>
    <t>Koronatuki testaukseen. VM:n oikaisupäätös 31.3.2021 vuoden 2020 valtionosuuksiin. Vaikutus huhti-joulukuun 2021 vos-maksatuksissa</t>
  </si>
  <si>
    <t>2020 --&gt; 2021</t>
  </si>
  <si>
    <t>palvelujen</t>
  </si>
  <si>
    <t>perustuva</t>
  </si>
  <si>
    <t xml:space="preserve">toimen </t>
  </si>
  <si>
    <t>yhteensä</t>
  </si>
  <si>
    <t>kompensaation</t>
  </si>
  <si>
    <t xml:space="preserve">korvaus (F) ja </t>
  </si>
  <si>
    <t>kompensaatio</t>
  </si>
  <si>
    <t>menot, euroa</t>
  </si>
  <si>
    <t>tulot, euroa</t>
  </si>
  <si>
    <t>netto</t>
  </si>
  <si>
    <t>Maksatus</t>
  </si>
  <si>
    <t>valtionosuus</t>
  </si>
  <si>
    <t>valtionosuuden</t>
  </si>
  <si>
    <t>valtionosuudet</t>
  </si>
  <si>
    <t>mom. 28.90.35</t>
  </si>
  <si>
    <t>leikkaus 2021</t>
  </si>
  <si>
    <t>lykkäyskomp. (G)</t>
  </si>
  <si>
    <t>(mom. 28.90.30)</t>
  </si>
  <si>
    <t>tasaus</t>
  </si>
  <si>
    <t>(24.9.2020)</t>
  </si>
  <si>
    <t>(5.8.2020)</t>
  </si>
  <si>
    <t>(22.4.2020)</t>
  </si>
  <si>
    <t>(31.12.2019)</t>
  </si>
  <si>
    <t>euroa</t>
  </si>
  <si>
    <t>prosenttia</t>
  </si>
  <si>
    <t>€/asukas</t>
  </si>
  <si>
    <t>31.12.2019</t>
  </si>
  <si>
    <t>KL arvio 5.11.2020</t>
  </si>
  <si>
    <r>
      <t xml:space="preserve">HUOM!
</t>
    </r>
    <r>
      <rPr>
        <b/>
        <sz val="8"/>
        <color theme="0" tint="-0.34998626667073579"/>
        <rFont val="Arial"/>
        <family val="2"/>
      </rPr>
      <t>Vuoden 2020 tiedot</t>
    </r>
  </si>
  <si>
    <t>KL arvio 
5.11.2020</t>
  </si>
  <si>
    <t>KL arvio
6.11.2020</t>
  </si>
  <si>
    <t>VM 5. LTA
3.9.2020</t>
  </si>
  <si>
    <t>VM 14.4.2020</t>
  </si>
  <si>
    <t>KL arvio 4.9.2020</t>
  </si>
  <si>
    <t>KL arvio 26.8.2020</t>
  </si>
  <si>
    <t>KL arvio 
4.9.2020</t>
  </si>
  <si>
    <t>KL arvio 18.6.2020</t>
  </si>
  <si>
    <t>KL arvio 
18.6.2020</t>
  </si>
  <si>
    <t>KL arvio 28.4.2020</t>
  </si>
  <si>
    <t>KL arvio 
28.4.2020</t>
  </si>
  <si>
    <t>€/kuukausi</t>
  </si>
  <si>
    <t>Kaikki kunnat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</si>
  <si>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</si>
  <si>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</si>
  <si>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</si>
  <si>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</si>
  <si>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</si>
  <si>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</si>
  <si>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</si>
  <si>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</si>
  <si>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</si>
  <si>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</si>
  <si>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</si>
  <si>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</si>
  <si>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</si>
  <si>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</si>
  <si>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</si>
  <si>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</si>
  <si>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</si>
  <si>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</si>
  <si>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</si>
  <si>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</si>
  <si>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</si>
  <si>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</si>
  <si>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</si>
  <si>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</si>
  <si>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</si>
  <si>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</si>
  <si>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</si>
  <si>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</si>
  <si>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</si>
  <si>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</si>
  <si>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</si>
  <si>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</si>
  <si>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</si>
  <si>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</si>
  <si>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</si>
  <si>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</si>
  <si>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</si>
  <si>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</si>
  <si>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</si>
  <si>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</si>
  <si>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</si>
  <si>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</si>
  <si>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</si>
  <si>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</si>
  <si>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</si>
  <si>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</si>
  <si>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</si>
  <si>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</si>
  <si>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</si>
  <si>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</si>
  <si>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</si>
  <si>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</si>
  <si>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</si>
  <si>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</si>
  <si>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</si>
  <si>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</si>
  <si>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</si>
  <si>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</si>
  <si>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</si>
  <si>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</si>
  <si>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</si>
  <si>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</si>
  <si>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</si>
  <si>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</si>
  <si>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</si>
  <si>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</si>
  <si>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</si>
  <si>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</si>
  <si>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</si>
  <si>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</si>
  <si>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</si>
  <si>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</si>
  <si>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</si>
  <si>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</si>
  <si>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</si>
  <si>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</si>
  <si>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</si>
  <si>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</si>
  <si>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</si>
  <si>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</si>
  <si>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</si>
  <si>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</si>
  <si>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</si>
  <si>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</si>
  <si>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</si>
  <si>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</si>
  <si>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</si>
  <si>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</si>
  <si>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</si>
  <si>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</si>
  <si>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</si>
  <si>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</si>
  <si>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</si>
  <si>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</si>
  <si>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</si>
  <si>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</si>
  <si>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</si>
  <si>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</si>
  <si>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</si>
  <si>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</si>
  <si>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</si>
  <si>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</si>
  <si>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</si>
  <si>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</si>
  <si>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</si>
  <si>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</si>
  <si>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</si>
  <si>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</si>
  <si>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</si>
  <si>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</si>
  <si>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</si>
  <si>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</si>
  <si>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</si>
  <si>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</si>
  <si>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</si>
  <si>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</si>
  <si>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</si>
  <si>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</si>
  <si>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</si>
  <si>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</si>
  <si>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</si>
  <si>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</si>
  <si>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</si>
  <si>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</si>
  <si>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</si>
  <si>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</si>
  <si>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</si>
  <si>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</si>
  <si>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</si>
  <si>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</si>
  <si>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</si>
  <si>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</si>
  <si>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</si>
  <si>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</si>
  <si>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</si>
  <si>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</si>
  <si>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</si>
  <si>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</si>
  <si>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</si>
  <si>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</si>
  <si>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</si>
  <si>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</si>
  <si>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</si>
  <si>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</si>
  <si>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</si>
  <si>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</si>
  <si>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</si>
  <si>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</si>
  <si>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</si>
  <si>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</si>
  <si>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</si>
  <si>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</si>
  <si>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</si>
  <si>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</si>
  <si>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</si>
  <si>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</si>
  <si>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</si>
  <si>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</si>
  <si>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</si>
  <si>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</si>
  <si>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</si>
  <si>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</si>
  <si>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</si>
  <si>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</si>
  <si>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</si>
  <si>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</si>
  <si>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</si>
  <si>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</si>
  <si>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</si>
  <si>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</si>
  <si>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</si>
  <si>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</si>
  <si>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</si>
  <si>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</si>
  <si>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</si>
  <si>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</si>
  <si>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</si>
  <si>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</si>
  <si>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</si>
  <si>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</si>
  <si>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</si>
  <si>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</si>
  <si>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</si>
  <si>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</si>
  <si>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</si>
  <si>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</si>
  <si>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</si>
  <si>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</si>
  <si>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</si>
  <si>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</si>
  <si>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</si>
  <si>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</si>
  <si>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</si>
  <si>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</si>
  <si>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</si>
  <si>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</si>
  <si>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</si>
  <si>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</si>
  <si>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</si>
  <si>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</si>
  <si>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</si>
  <si>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</si>
  <si>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</si>
  <si>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</si>
  <si>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</si>
  <si>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</si>
  <si>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</si>
  <si>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</si>
  <si>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</si>
  <si>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</si>
  <si>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</si>
  <si>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</si>
  <si>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</si>
  <si>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</si>
  <si>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</si>
  <si>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</si>
  <si>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</si>
  <si>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</si>
  <si>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</si>
  <si>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</si>
  <si>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</si>
  <si>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</si>
  <si>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</si>
  <si>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</si>
  <si>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</si>
  <si>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</si>
  <si>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</si>
  <si>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</si>
  <si>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</si>
  <si>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</si>
  <si>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</si>
  <si>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</si>
  <si>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</si>
  <si>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</si>
  <si>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</si>
  <si>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</si>
  <si>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</si>
  <si>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</si>
  <si>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</si>
  <si>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</si>
  <si>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</si>
  <si>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</si>
  <si>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</si>
  <si>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</si>
  <si>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</si>
  <si>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</si>
  <si>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</si>
  <si>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</si>
  <si>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</si>
  <si>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</si>
  <si>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</si>
  <si>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</si>
  <si>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</si>
  <si>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</si>
  <si>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</si>
  <si>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</si>
  <si>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</si>
  <si>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582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</si>
  <si>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</si>
  <si>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</si>
  <si>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</si>
  <si>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</si>
  <si>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</si>
  <si>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</si>
  <si>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</si>
  <si>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</si>
  <si>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</si>
  <si>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</si>
  <si>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</si>
  <si>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</si>
  <si>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</si>
  <si>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</si>
  <si>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</si>
  <si>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</si>
  <si>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</si>
  <si>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</si>
  <si>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</si>
  <si>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</si>
  <si>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</si>
  <si>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</si>
  <si>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</si>
  <si>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</si>
  <si>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</si>
  <si>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</si>
  <si>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</si>
  <si>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</si>
  <si>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</si>
  <si>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</si>
  <si>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</si>
  <si>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</si>
  <si>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</si>
  <si>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</si>
  <si>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</si>
  <si>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</si>
  <si>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</si>
  <si>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Uppgifterna om hemkommunsersättningar har korrigerats för Lappträsk, Kalajoki, Kannus, Sievi, Lovisa och Kouvola enligt beslut av FM/KAO 31.3.2021, Kommunförbundet/OR 12.4.2021</t>
  </si>
  <si>
    <t>kommunal</t>
  </si>
  <si>
    <t>basservice</t>
  </si>
  <si>
    <t>av statsandelen</t>
  </si>
  <si>
    <t>på basis av</t>
  </si>
  <si>
    <t>skatteinkomster</t>
  </si>
  <si>
    <t xml:space="preserve">Övriga </t>
  </si>
  <si>
    <t>statsandelar för</t>
  </si>
  <si>
    <t>undervisnings-</t>
  </si>
  <si>
    <t>och kultur-</t>
  </si>
  <si>
    <t>verksamhet</t>
  </si>
  <si>
    <t>(FM + UKM)</t>
  </si>
  <si>
    <t>€/inv.</t>
  </si>
  <si>
    <t>Ersättning för</t>
  </si>
  <si>
    <t>förlorade</t>
  </si>
  <si>
    <t>Statsandelar (E) och</t>
  </si>
  <si>
    <t>ersättningar för</t>
  </si>
  <si>
    <t>förlorade skatteinkomster (F)</t>
  </si>
  <si>
    <t>Utgifter för</t>
  </si>
  <si>
    <t>hemkommuns-</t>
  </si>
  <si>
    <t>ersättningar, €</t>
  </si>
  <si>
    <t>Inkomster av</t>
  </si>
  <si>
    <t>Hemkommuns-</t>
  </si>
  <si>
    <t>ersättning,</t>
  </si>
  <si>
    <t>Coronastöd testas</t>
  </si>
  <si>
    <t>i statsandelarna 2020.</t>
  </si>
  <si>
    <t>Utbetalning av</t>
  </si>
  <si>
    <t>statsandelar 2021</t>
  </si>
  <si>
    <t xml:space="preserve">Kompensation </t>
  </si>
  <si>
    <t>för skatteuppskov</t>
  </si>
  <si>
    <t>Statsandelar (E),</t>
  </si>
  <si>
    <t>ersättning för förlorade</t>
  </si>
  <si>
    <t>skatteinkomster (F)</t>
  </si>
  <si>
    <t>Utbetalning</t>
  </si>
  <si>
    <t>A) I förhållande</t>
  </si>
  <si>
    <t>till kommunalskatten</t>
  </si>
  <si>
    <t>Ackas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</si>
  <si>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</si>
  <si>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</si>
  <si>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</si>
  <si>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</si>
  <si>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</si>
  <si>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</si>
  <si>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</si>
  <si>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</si>
  <si>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</si>
  <si>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</si>
  <si>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</si>
  <si>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</si>
  <si>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</si>
  <si>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</si>
  <si>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</si>
  <si>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</si>
  <si>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</si>
  <si>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</si>
  <si>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</si>
  <si>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</si>
  <si>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Juga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</si>
  <si>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</si>
  <si>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</si>
  <si>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</si>
  <si>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</si>
  <si>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</si>
  <si>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</si>
  <si>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</si>
  <si>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</si>
  <si>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</si>
  <si>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Keuru</t>
  </si>
  <si>
    <t>Kyrkslätt</t>
  </si>
  <si>
    <t>Kumo</t>
  </si>
  <si>
    <t>Karleby</t>
  </si>
  <si>
    <t>Koski Åbo l.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</si>
  <si>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</si>
  <si>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</si>
  <si>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</si>
  <si>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</si>
  <si>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</si>
  <si>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</si>
  <si>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</si>
  <si>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</si>
  <si>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</si>
  <si>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</si>
  <si>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</si>
  <si>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</si>
  <si>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</si>
  <si>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</si>
  <si>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</si>
  <si>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</si>
  <si>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</si>
  <si>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</si>
  <si>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</si>
  <si>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</si>
  <si>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</si>
  <si>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</si>
  <si>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</si>
  <si>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</si>
  <si>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</si>
  <si>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</si>
  <si>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</si>
  <si>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</si>
  <si>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</si>
  <si>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</si>
  <si>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</si>
  <si>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</si>
  <si>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</si>
  <si>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</si>
  <si>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</si>
  <si>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</si>
  <si>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</si>
  <si>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</si>
  <si>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</si>
  <si>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</si>
  <si>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</si>
  <si>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</si>
  <si>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</si>
  <si>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</si>
  <si>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</si>
  <si>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</si>
  <si>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</si>
  <si>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</si>
  <si>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</si>
  <si>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</si>
  <si>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Vemo</t>
  </si>
  <si>
    <t>Vetil</t>
  </si>
  <si>
    <t>Vichtis</t>
  </si>
  <si>
    <t>Virdois</t>
  </si>
  <si>
    <t>Vörå</t>
  </si>
  <si>
    <t>Övertorneå</t>
  </si>
  <si>
    <t>Etseri</t>
  </si>
  <si>
    <t>Alavo</t>
  </si>
  <si>
    <t>Halso</t>
  </si>
  <si>
    <t>Gustav Adolfs</t>
  </si>
  <si>
    <t>Vittis</t>
  </si>
  <si>
    <t>Ijo</t>
  </si>
  <si>
    <t>Iits</t>
  </si>
  <si>
    <t>Ilmola</t>
  </si>
  <si>
    <t>Kides</t>
  </si>
  <si>
    <t>Kontiolax</t>
  </si>
  <si>
    <t>Kuhmois</t>
  </si>
  <si>
    <t>Letala</t>
  </si>
  <si>
    <t>Laukas</t>
  </si>
  <si>
    <t>Libelits</t>
  </si>
  <si>
    <t>S:t Mårtens</t>
  </si>
  <si>
    <t>Virmo</t>
  </si>
  <si>
    <t>Ruokolax</t>
  </si>
  <si>
    <t>Siikais</t>
  </si>
  <si>
    <t>Vindala</t>
  </si>
  <si>
    <t>Vederlax</t>
  </si>
  <si>
    <t>Statsandel för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</si>
</sst>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0.0\ %"/>
    <numFmt numFmtId="168" formatCode="General_)"/>
    <numFmt numFmtId="169" formatCode="#,##0.000"/>
    <numFmt numFmtId="170" formatCode="#,##0.00_ ;[Red]\-#,##0.00\ "/>
  </numFmts>
  <fonts count="44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u/>
      <sz val="9"/>
      <color theme="10"/>
      <name val="Work Sans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4"/>
      <color theme="0" tint="-0.34998626667073579"/>
      <name val="Arial"/>
      <family val="2"/>
    </font>
    <font>
      <sz val="16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b/>
      <sz val="9"/>
      <color theme="1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9"/>
      <name val="Arial Narrow"/>
      <family val="2"/>
    </font>
    <font>
      <sz val="10"/>
      <color theme="0" tint="-0.249977111117893"/>
      <name val="Arial Narrow"/>
      <family val="2"/>
    </font>
    <font>
      <b/>
      <sz val="1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1" fillId="0" borderId="0" applyNumberFormat="0" applyFill="0" applyBorder="0" applyAlignment="0" applyProtection="0"/>
    <xf numFmtId="0" fontId="22" fillId="0" borderId="0"/>
    <xf numFmtId="0" fontId="22" fillId="0" borderId="0"/>
  </cellStyleXfs>
  <cellXfs count="241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3" fillId="14" borderId="0" xfId="36" applyFont="1" applyFill="1"/>
    <xf numFmtId="0" fontId="24" fillId="14" borderId="0" xfId="36" applyFont="1" applyFill="1"/>
    <xf numFmtId="0" fontId="25" fillId="14" borderId="0" xfId="36" applyFont="1" applyFill="1"/>
    <xf numFmtId="0" fontId="25" fillId="14" borderId="16" xfId="36" applyFont="1" applyFill="1" applyBorder="1"/>
    <xf numFmtId="0" fontId="25" fillId="14" borderId="16" xfId="36" applyFont="1" applyFill="1" applyBorder="1" applyAlignment="1">
      <alignment horizontal="center"/>
    </xf>
    <xf numFmtId="0" fontId="25" fillId="14" borderId="17" xfId="36" applyFont="1" applyFill="1" applyBorder="1"/>
    <xf numFmtId="0" fontId="25" fillId="15" borderId="16" xfId="36" applyFont="1" applyFill="1" applyBorder="1"/>
    <xf numFmtId="166" fontId="26" fillId="16" borderId="0" xfId="0" applyNumberFormat="1" applyFont="1" applyFill="1" applyAlignment="1">
      <alignment horizontal="center"/>
    </xf>
    <xf numFmtId="0" fontId="27" fillId="14" borderId="16" xfId="36" applyFont="1" applyFill="1" applyBorder="1"/>
    <xf numFmtId="0" fontId="25" fillId="14" borderId="18" xfId="36" applyFont="1" applyFill="1" applyBorder="1"/>
    <xf numFmtId="167" fontId="25" fillId="14" borderId="0" xfId="31" applyNumberFormat="1" applyFont="1" applyFill="1" applyBorder="1"/>
    <xf numFmtId="0" fontId="25" fillId="0" borderId="0" xfId="36" applyFont="1"/>
    <xf numFmtId="0" fontId="28" fillId="14" borderId="0" xfId="36" applyFont="1" applyFill="1"/>
    <xf numFmtId="0" fontId="29" fillId="14" borderId="0" xfId="36" applyFont="1" applyFill="1"/>
    <xf numFmtId="0" fontId="30" fillId="14" borderId="0" xfId="36" applyFont="1" applyFill="1"/>
    <xf numFmtId="0" fontId="31" fillId="14" borderId="17" xfId="36" applyFont="1" applyFill="1" applyBorder="1"/>
    <xf numFmtId="0" fontId="31" fillId="14" borderId="0" xfId="36" applyFont="1" applyFill="1"/>
    <xf numFmtId="0" fontId="30" fillId="14" borderId="16" xfId="36" applyFont="1" applyFill="1" applyBorder="1"/>
    <xf numFmtId="0" fontId="31" fillId="14" borderId="16" xfId="36" applyFont="1" applyFill="1" applyBorder="1"/>
    <xf numFmtId="0" fontId="30" fillId="14" borderId="0" xfId="36" applyFont="1" applyFill="1" applyAlignment="1">
      <alignment horizontal="center"/>
    </xf>
    <xf numFmtId="0" fontId="30" fillId="0" borderId="0" xfId="36" applyFont="1"/>
    <xf numFmtId="0" fontId="30" fillId="14" borderId="18" xfId="36" applyFont="1" applyFill="1" applyBorder="1"/>
    <xf numFmtId="167" fontId="30" fillId="14" borderId="0" xfId="31" applyNumberFormat="1" applyFont="1" applyFill="1" applyBorder="1"/>
    <xf numFmtId="0" fontId="26" fillId="0" borderId="0" xfId="0" applyFont="1"/>
    <xf numFmtId="0" fontId="27" fillId="0" borderId="0" xfId="36" applyFont="1"/>
    <xf numFmtId="3" fontId="25" fillId="14" borderId="0" xfId="37" applyNumberFormat="1" applyFont="1" applyFill="1"/>
    <xf numFmtId="3" fontId="25" fillId="14" borderId="16" xfId="37" applyNumberFormat="1" applyFont="1" applyFill="1" applyBorder="1"/>
    <xf numFmtId="3" fontId="27" fillId="14" borderId="17" xfId="37" applyNumberFormat="1" applyFont="1" applyFill="1" applyBorder="1"/>
    <xf numFmtId="3" fontId="25" fillId="15" borderId="16" xfId="37" applyNumberFormat="1" applyFont="1" applyFill="1" applyBorder="1"/>
    <xf numFmtId="0" fontId="31" fillId="0" borderId="0" xfId="36" applyFont="1"/>
    <xf numFmtId="3" fontId="30" fillId="14" borderId="18" xfId="37" applyNumberFormat="1" applyFont="1" applyFill="1" applyBorder="1"/>
    <xf numFmtId="3" fontId="30" fillId="14" borderId="0" xfId="37" applyNumberFormat="1" applyFont="1" applyFill="1"/>
    <xf numFmtId="3" fontId="30" fillId="14" borderId="16" xfId="37" applyNumberFormat="1" applyFont="1" applyFill="1" applyBorder="1"/>
    <xf numFmtId="3" fontId="31" fillId="14" borderId="18" xfId="37" applyNumberFormat="1" applyFont="1" applyFill="1" applyBorder="1"/>
    <xf numFmtId="3" fontId="31" fillId="14" borderId="0" xfId="37" applyNumberFormat="1" applyFont="1" applyFill="1"/>
    <xf numFmtId="3" fontId="31" fillId="14" borderId="16" xfId="37" applyNumberFormat="1" applyFont="1" applyFill="1" applyBorder="1"/>
    <xf numFmtId="0" fontId="26" fillId="14" borderId="0" xfId="0" applyFont="1" applyFill="1"/>
    <xf numFmtId="3" fontId="27" fillId="14" borderId="0" xfId="36" applyNumberFormat="1" applyFont="1" applyFill="1" applyAlignment="1">
      <alignment horizontal="center"/>
    </xf>
    <xf numFmtId="0" fontId="25" fillId="14" borderId="0" xfId="36" applyFont="1" applyFill="1" applyAlignment="1">
      <alignment horizontal="center"/>
    </xf>
    <xf numFmtId="3" fontId="25" fillId="14" borderId="16" xfId="37" applyNumberFormat="1" applyFont="1" applyFill="1" applyBorder="1" applyAlignment="1">
      <alignment horizontal="center"/>
    </xf>
    <xf numFmtId="3" fontId="27" fillId="14" borderId="0" xfId="37" applyNumberFormat="1" applyFont="1" applyFill="1" applyAlignment="1">
      <alignment horizontal="center"/>
    </xf>
    <xf numFmtId="3" fontId="25" fillId="14" borderId="17" xfId="37" applyNumberFormat="1" applyFont="1" applyFill="1" applyBorder="1" applyAlignment="1">
      <alignment horizontal="center"/>
    </xf>
    <xf numFmtId="3" fontId="25" fillId="15" borderId="16" xfId="37" applyNumberFormat="1" applyFont="1" applyFill="1" applyBorder="1" applyAlignment="1">
      <alignment horizontal="center"/>
    </xf>
    <xf numFmtId="3" fontId="27" fillId="14" borderId="16" xfId="37" applyNumberFormat="1" applyFont="1" applyFill="1" applyBorder="1" applyAlignment="1">
      <alignment horizontal="center"/>
    </xf>
    <xf numFmtId="3" fontId="27" fillId="14" borderId="18" xfId="37" applyNumberFormat="1" applyFont="1" applyFill="1" applyBorder="1" applyAlignment="1">
      <alignment horizontal="center"/>
    </xf>
    <xf numFmtId="167" fontId="27" fillId="14" borderId="0" xfId="31" applyNumberFormat="1" applyFont="1" applyFill="1" applyBorder="1" applyAlignment="1">
      <alignment horizontal="center"/>
    </xf>
    <xf numFmtId="0" fontId="27" fillId="0" borderId="0" xfId="36" applyFont="1" applyAlignment="1">
      <alignment horizontal="center"/>
    </xf>
    <xf numFmtId="0" fontId="30" fillId="14" borderId="0" xfId="0" applyFont="1" applyFill="1"/>
    <xf numFmtId="3" fontId="31" fillId="14" borderId="0" xfId="36" applyNumberFormat="1" applyFont="1" applyFill="1" applyAlignment="1">
      <alignment horizontal="center"/>
    </xf>
    <xf numFmtId="0" fontId="31" fillId="14" borderId="0" xfId="36" applyFont="1" applyFill="1" applyAlignment="1">
      <alignment horizontal="center"/>
    </xf>
    <xf numFmtId="3" fontId="30" fillId="14" borderId="17" xfId="37" applyNumberFormat="1" applyFont="1" applyFill="1" applyBorder="1" applyAlignment="1">
      <alignment horizontal="center"/>
    </xf>
    <xf numFmtId="3" fontId="31" fillId="14" borderId="0" xfId="37" applyNumberFormat="1" applyFont="1" applyFill="1" applyAlignment="1">
      <alignment horizontal="center"/>
    </xf>
    <xf numFmtId="3" fontId="30" fillId="14" borderId="16" xfId="37" applyNumberFormat="1" applyFont="1" applyFill="1" applyBorder="1" applyAlignment="1">
      <alignment horizontal="center"/>
    </xf>
    <xf numFmtId="3" fontId="30" fillId="14" borderId="0" xfId="37" applyNumberFormat="1" applyFont="1" applyFill="1" applyAlignment="1">
      <alignment horizontal="center"/>
    </xf>
    <xf numFmtId="3" fontId="31" fillId="14" borderId="16" xfId="37" applyNumberFormat="1" applyFont="1" applyFill="1" applyBorder="1" applyAlignment="1">
      <alignment horizontal="center"/>
    </xf>
    <xf numFmtId="0" fontId="31" fillId="0" borderId="0" xfId="36" applyFont="1" applyAlignment="1">
      <alignment horizontal="center"/>
    </xf>
    <xf numFmtId="3" fontId="31" fillId="14" borderId="18" xfId="37" applyNumberFormat="1" applyFont="1" applyFill="1" applyBorder="1" applyAlignment="1">
      <alignment horizontal="center"/>
    </xf>
    <xf numFmtId="167" fontId="31" fillId="14" borderId="0" xfId="31" applyNumberFormat="1" applyFont="1" applyFill="1" applyBorder="1" applyAlignment="1">
      <alignment horizontal="center"/>
    </xf>
    <xf numFmtId="3" fontId="25" fillId="14" borderId="0" xfId="36" applyNumberFormat="1" applyFont="1" applyFill="1"/>
    <xf numFmtId="0" fontId="25" fillId="14" borderId="0" xfId="36" applyFont="1" applyFill="1" applyAlignment="1">
      <alignment horizontal="left"/>
    </xf>
    <xf numFmtId="3" fontId="25" fillId="14" borderId="0" xfId="37" applyNumberFormat="1" applyFont="1" applyFill="1" applyAlignment="1">
      <alignment horizontal="center"/>
    </xf>
    <xf numFmtId="0" fontId="25" fillId="0" borderId="0" xfId="36" applyFont="1" applyAlignment="1">
      <alignment horizontal="center"/>
    </xf>
    <xf numFmtId="3" fontId="30" fillId="14" borderId="0" xfId="36" applyNumberFormat="1" applyFont="1" applyFill="1"/>
    <xf numFmtId="0" fontId="30" fillId="14" borderId="0" xfId="36" applyFont="1" applyFill="1" applyAlignment="1">
      <alignment horizontal="left"/>
    </xf>
    <xf numFmtId="3" fontId="31" fillId="14" borderId="17" xfId="37" applyNumberFormat="1" applyFont="1" applyFill="1" applyBorder="1" applyAlignment="1">
      <alignment horizontal="center"/>
    </xf>
    <xf numFmtId="0" fontId="30" fillId="0" borderId="0" xfId="36" applyFont="1" applyAlignment="1">
      <alignment horizontal="center"/>
    </xf>
    <xf numFmtId="3" fontId="30" fillId="14" borderId="18" xfId="37" applyNumberFormat="1" applyFont="1" applyFill="1" applyBorder="1" applyAlignment="1">
      <alignment horizontal="center"/>
    </xf>
    <xf numFmtId="168" fontId="25" fillId="14" borderId="0" xfId="36" applyNumberFormat="1" applyFont="1" applyFill="1" applyAlignment="1">
      <alignment horizontal="center"/>
    </xf>
    <xf numFmtId="168" fontId="30" fillId="14" borderId="0" xfId="36" applyNumberFormat="1" applyFont="1" applyFill="1" applyAlignment="1">
      <alignment horizontal="center"/>
    </xf>
    <xf numFmtId="49" fontId="25" fillId="14" borderId="0" xfId="36" applyNumberFormat="1" applyFont="1" applyFill="1" applyAlignment="1">
      <alignment horizontal="center"/>
    </xf>
    <xf numFmtId="168" fontId="25" fillId="14" borderId="16" xfId="36" applyNumberFormat="1" applyFont="1" applyFill="1" applyBorder="1" applyAlignment="1">
      <alignment horizontal="center"/>
    </xf>
    <xf numFmtId="1" fontId="25" fillId="15" borderId="16" xfId="37" applyNumberFormat="1" applyFont="1" applyFill="1" applyBorder="1" applyAlignment="1">
      <alignment horizontal="center"/>
    </xf>
    <xf numFmtId="166" fontId="26" fillId="16" borderId="0" xfId="0" applyNumberFormat="1" applyFont="1" applyFill="1" applyAlignment="1">
      <alignment horizontal="center" wrapText="1"/>
    </xf>
    <xf numFmtId="167" fontId="27" fillId="14" borderId="0" xfId="31" applyNumberFormat="1" applyFont="1" applyFill="1" applyBorder="1" applyAlignment="1" applyProtection="1">
      <alignment horizontal="center"/>
    </xf>
    <xf numFmtId="168" fontId="25" fillId="0" borderId="0" xfId="36" applyNumberFormat="1" applyFont="1" applyAlignment="1">
      <alignment horizontal="center"/>
    </xf>
    <xf numFmtId="0" fontId="30" fillId="0" borderId="0" xfId="0" applyFont="1"/>
    <xf numFmtId="168" fontId="30" fillId="0" borderId="0" xfId="36" applyNumberFormat="1" applyFont="1" applyAlignment="1">
      <alignment horizontal="center"/>
    </xf>
    <xf numFmtId="167" fontId="31" fillId="14" borderId="0" xfId="31" applyNumberFormat="1" applyFont="1" applyFill="1" applyBorder="1" applyAlignment="1" applyProtection="1">
      <alignment horizontal="center"/>
    </xf>
    <xf numFmtId="1" fontId="27" fillId="14" borderId="0" xfId="37" applyNumberFormat="1" applyFont="1" applyFill="1" applyAlignment="1">
      <alignment horizontal="center"/>
    </xf>
    <xf numFmtId="1" fontId="27" fillId="14" borderId="16" xfId="37" applyNumberFormat="1" applyFont="1" applyFill="1" applyBorder="1" applyAlignment="1">
      <alignment horizontal="center"/>
    </xf>
    <xf numFmtId="10" fontId="27" fillId="14" borderId="16" xfId="31" applyNumberFormat="1" applyFont="1" applyFill="1" applyBorder="1" applyAlignment="1">
      <alignment horizontal="center"/>
    </xf>
    <xf numFmtId="10" fontId="31" fillId="14" borderId="16" xfId="31" applyNumberFormat="1" applyFont="1" applyFill="1" applyBorder="1" applyAlignment="1">
      <alignment horizontal="center"/>
    </xf>
    <xf numFmtId="1" fontId="31" fillId="14" borderId="18" xfId="37" applyNumberFormat="1" applyFont="1" applyFill="1" applyBorder="1" applyAlignment="1">
      <alignment horizontal="center"/>
    </xf>
    <xf numFmtId="1" fontId="31" fillId="14" borderId="0" xfId="37" applyNumberFormat="1" applyFont="1" applyFill="1" applyAlignment="1">
      <alignment horizontal="center"/>
    </xf>
    <xf numFmtId="1" fontId="31" fillId="14" borderId="16" xfId="37" applyNumberFormat="1" applyFont="1" applyFill="1" applyBorder="1" applyAlignment="1">
      <alignment horizontal="center"/>
    </xf>
    <xf numFmtId="0" fontId="26" fillId="14" borderId="0" xfId="0" applyFont="1" applyFill="1" applyAlignment="1">
      <alignment horizontal="center"/>
    </xf>
    <xf numFmtId="0" fontId="25" fillId="14" borderId="16" xfId="0" applyFont="1" applyFill="1" applyBorder="1" applyAlignment="1">
      <alignment horizontal="center"/>
    </xf>
    <xf numFmtId="3" fontId="25" fillId="14" borderId="17" xfId="37" quotePrefix="1" applyNumberFormat="1" applyFont="1" applyFill="1" applyBorder="1" applyAlignment="1">
      <alignment horizontal="center"/>
    </xf>
    <xf numFmtId="0" fontId="30" fillId="14" borderId="0" xfId="0" applyFont="1" applyFill="1" applyAlignment="1">
      <alignment horizontal="center"/>
    </xf>
    <xf numFmtId="0" fontId="25" fillId="14" borderId="0" xfId="0" applyFont="1" applyFill="1"/>
    <xf numFmtId="0" fontId="25" fillId="14" borderId="16" xfId="0" applyFont="1" applyFill="1" applyBorder="1"/>
    <xf numFmtId="169" fontId="30" fillId="14" borderId="16" xfId="37" applyNumberFormat="1" applyFont="1" applyFill="1" applyBorder="1" applyAlignment="1">
      <alignment horizontal="center"/>
    </xf>
    <xf numFmtId="14" fontId="21" fillId="14" borderId="0" xfId="35" applyNumberFormat="1" applyFill="1" applyAlignment="1">
      <alignment horizontal="center" wrapText="1"/>
    </xf>
    <xf numFmtId="14" fontId="21" fillId="14" borderId="16" xfId="35" applyNumberFormat="1" applyFill="1" applyBorder="1" applyAlignment="1">
      <alignment horizontal="center" wrapText="1"/>
    </xf>
    <xf numFmtId="1" fontId="25" fillId="14" borderId="0" xfId="37" applyNumberFormat="1" applyFont="1" applyFill="1" applyAlignment="1">
      <alignment horizontal="center"/>
    </xf>
    <xf numFmtId="1" fontId="25" fillId="14" borderId="16" xfId="37" applyNumberFormat="1" applyFont="1" applyFill="1" applyBorder="1" applyAlignment="1">
      <alignment horizontal="center"/>
    </xf>
    <xf numFmtId="3" fontId="25" fillId="14" borderId="18" xfId="37" applyNumberFormat="1" applyFont="1" applyFill="1" applyBorder="1" applyAlignment="1">
      <alignment horizontal="center"/>
    </xf>
    <xf numFmtId="167" fontId="25" fillId="14" borderId="0" xfId="31" applyNumberFormat="1" applyFont="1" applyFill="1" applyBorder="1" applyAlignment="1">
      <alignment horizontal="center"/>
    </xf>
    <xf numFmtId="49" fontId="30" fillId="14" borderId="0" xfId="36" applyNumberFormat="1" applyFont="1" applyFill="1" applyAlignment="1">
      <alignment horizontal="center"/>
    </xf>
    <xf numFmtId="14" fontId="31" fillId="14" borderId="0" xfId="36" applyNumberFormat="1" applyFont="1" applyFill="1" applyAlignment="1">
      <alignment horizontal="center" wrapText="1"/>
    </xf>
    <xf numFmtId="0" fontId="31" fillId="14" borderId="0" xfId="36" applyFont="1" applyFill="1" applyAlignment="1">
      <alignment horizontal="center" wrapText="1"/>
    </xf>
    <xf numFmtId="1" fontId="30" fillId="14" borderId="17" xfId="37" applyNumberFormat="1" applyFont="1" applyFill="1" applyBorder="1" applyAlignment="1">
      <alignment horizontal="center" wrapText="1"/>
    </xf>
    <xf numFmtId="1" fontId="30" fillId="14" borderId="0" xfId="37" applyNumberFormat="1" applyFont="1" applyFill="1" applyAlignment="1">
      <alignment horizontal="center"/>
    </xf>
    <xf numFmtId="14" fontId="31" fillId="14" borderId="16" xfId="36" applyNumberFormat="1" applyFont="1" applyFill="1" applyBorder="1" applyAlignment="1">
      <alignment horizontal="center" wrapText="1"/>
    </xf>
    <xf numFmtId="167" fontId="30" fillId="14" borderId="0" xfId="31" applyNumberFormat="1" applyFont="1" applyFill="1" applyBorder="1" applyAlignment="1">
      <alignment horizontal="center"/>
    </xf>
    <xf numFmtId="1" fontId="31" fillId="14" borderId="17" xfId="37" applyNumberFormat="1" applyFont="1" applyFill="1" applyBorder="1" applyAlignment="1">
      <alignment horizontal="center" wrapText="1"/>
    </xf>
    <xf numFmtId="1" fontId="30" fillId="14" borderId="18" xfId="37" applyNumberFormat="1" applyFont="1" applyFill="1" applyBorder="1" applyAlignment="1">
      <alignment horizontal="center"/>
    </xf>
    <xf numFmtId="1" fontId="30" fillId="14" borderId="16" xfId="37" applyNumberFormat="1" applyFont="1" applyFill="1" applyBorder="1" applyAlignment="1">
      <alignment horizontal="center"/>
    </xf>
    <xf numFmtId="1" fontId="31" fillId="14" borderId="17" xfId="37" applyNumberFormat="1" applyFont="1" applyFill="1" applyBorder="1" applyAlignment="1">
      <alignment horizontal="center"/>
    </xf>
    <xf numFmtId="3" fontId="25" fillId="14" borderId="0" xfId="36" applyNumberFormat="1" applyFont="1" applyFill="1" applyAlignment="1">
      <alignment horizontal="right"/>
    </xf>
    <xf numFmtId="10" fontId="25" fillId="14" borderId="0" xfId="31" applyNumberFormat="1" applyFont="1" applyFill="1" applyBorder="1" applyAlignment="1">
      <alignment horizontal="center"/>
    </xf>
    <xf numFmtId="10" fontId="25" fillId="14" borderId="16" xfId="31" applyNumberFormat="1" applyFont="1" applyFill="1" applyBorder="1" applyAlignment="1">
      <alignment horizontal="center"/>
    </xf>
    <xf numFmtId="3" fontId="30" fillId="14" borderId="0" xfId="36" applyNumberFormat="1" applyFont="1" applyFill="1" applyAlignment="1">
      <alignment horizontal="right"/>
    </xf>
    <xf numFmtId="10" fontId="31" fillId="14" borderId="17" xfId="31" applyNumberFormat="1" applyFont="1" applyFill="1" applyBorder="1" applyAlignment="1">
      <alignment horizontal="center"/>
    </xf>
    <xf numFmtId="10" fontId="31" fillId="14" borderId="0" xfId="31" applyNumberFormat="1" applyFont="1" applyFill="1" applyBorder="1" applyAlignment="1">
      <alignment horizontal="center"/>
    </xf>
    <xf numFmtId="10" fontId="30" fillId="14" borderId="16" xfId="31" applyNumberFormat="1" applyFont="1" applyFill="1" applyBorder="1" applyAlignment="1">
      <alignment horizontal="center"/>
    </xf>
    <xf numFmtId="10" fontId="30" fillId="14" borderId="0" xfId="31" applyNumberFormat="1" applyFont="1" applyFill="1" applyBorder="1" applyAlignment="1">
      <alignment horizontal="center"/>
    </xf>
    <xf numFmtId="10" fontId="31" fillId="14" borderId="0" xfId="31" applyNumberFormat="1" applyFont="1" applyFill="1" applyAlignment="1">
      <alignment horizontal="center"/>
    </xf>
    <xf numFmtId="10" fontId="30" fillId="14" borderId="0" xfId="31" applyNumberFormat="1" applyFont="1" applyFill="1" applyAlignment="1">
      <alignment horizontal="center"/>
    </xf>
    <xf numFmtId="0" fontId="27" fillId="14" borderId="0" xfId="36" applyFont="1" applyFill="1" applyAlignment="1">
      <alignment horizontal="left"/>
    </xf>
    <xf numFmtId="3" fontId="27" fillId="14" borderId="0" xfId="36" applyNumberFormat="1" applyFont="1" applyFill="1" applyAlignment="1">
      <alignment horizontal="right"/>
    </xf>
    <xf numFmtId="3" fontId="27" fillId="14" borderId="16" xfId="36" applyNumberFormat="1" applyFont="1" applyFill="1" applyBorder="1" applyAlignment="1">
      <alignment horizontal="right"/>
    </xf>
    <xf numFmtId="3" fontId="27" fillId="0" borderId="16" xfId="0" applyNumberFormat="1" applyFont="1" applyBorder="1" applyAlignment="1">
      <alignment horizontal="right"/>
    </xf>
    <xf numFmtId="3" fontId="27" fillId="14" borderId="16" xfId="37" applyNumberFormat="1" applyFont="1" applyFill="1" applyBorder="1"/>
    <xf numFmtId="3" fontId="27" fillId="14" borderId="0" xfId="37" applyNumberFormat="1" applyFont="1" applyFill="1"/>
    <xf numFmtId="3" fontId="27" fillId="15" borderId="17" xfId="37" applyNumberFormat="1" applyFont="1" applyFill="1" applyBorder="1"/>
    <xf numFmtId="166" fontId="33" fillId="16" borderId="0" xfId="0" applyNumberFormat="1" applyFont="1" applyFill="1"/>
    <xf numFmtId="3" fontId="27" fillId="14" borderId="18" xfId="37" applyNumberFormat="1" applyFont="1" applyFill="1" applyBorder="1" applyAlignment="1">
      <alignment horizontal="right"/>
    </xf>
    <xf numFmtId="167" fontId="27" fillId="14" borderId="0" xfId="31" applyNumberFormat="1" applyFont="1" applyFill="1" applyBorder="1" applyAlignment="1">
      <alignment horizontal="right"/>
    </xf>
    <xf numFmtId="3" fontId="27" fillId="14" borderId="16" xfId="37" applyNumberFormat="1" applyFont="1" applyFill="1" applyBorder="1" applyAlignment="1">
      <alignment horizontal="right"/>
    </xf>
    <xf numFmtId="170" fontId="27" fillId="0" borderId="0" xfId="36" applyNumberFormat="1" applyFont="1"/>
    <xf numFmtId="0" fontId="31" fillId="14" borderId="0" xfId="36" applyFont="1" applyFill="1" applyAlignment="1">
      <alignment horizontal="left"/>
    </xf>
    <xf numFmtId="3" fontId="31" fillId="14" borderId="0" xfId="36" applyNumberFormat="1" applyFont="1" applyFill="1" applyAlignment="1">
      <alignment horizontal="right"/>
    </xf>
    <xf numFmtId="166" fontId="31" fillId="14" borderId="0" xfId="36" applyNumberFormat="1" applyFont="1" applyFill="1"/>
    <xf numFmtId="3" fontId="31" fillId="14" borderId="17" xfId="37" applyNumberFormat="1" applyFont="1" applyFill="1" applyBorder="1"/>
    <xf numFmtId="3" fontId="31" fillId="0" borderId="0" xfId="0" applyNumberFormat="1" applyFont="1" applyAlignment="1">
      <alignment horizontal="right"/>
    </xf>
    <xf numFmtId="170" fontId="31" fillId="0" borderId="0" xfId="36" applyNumberFormat="1" applyFont="1"/>
    <xf numFmtId="3" fontId="31" fillId="14" borderId="18" xfId="37" applyNumberFormat="1" applyFont="1" applyFill="1" applyBorder="1" applyAlignment="1">
      <alignment horizontal="right"/>
    </xf>
    <xf numFmtId="167" fontId="31" fillId="14" borderId="0" xfId="31" applyNumberFormat="1" applyFont="1" applyFill="1" applyBorder="1" applyAlignment="1">
      <alignment horizontal="right"/>
    </xf>
    <xf numFmtId="3" fontId="31" fillId="14" borderId="16" xfId="37" applyNumberFormat="1" applyFont="1" applyFill="1" applyBorder="1" applyAlignment="1">
      <alignment horizontal="right"/>
    </xf>
    <xf numFmtId="3" fontId="30" fillId="0" borderId="18" xfId="0" applyNumberFormat="1" applyFont="1" applyBorder="1"/>
    <xf numFmtId="167" fontId="30" fillId="0" borderId="0" xfId="31" applyNumberFormat="1" applyFont="1" applyFill="1" applyBorder="1"/>
    <xf numFmtId="3" fontId="30" fillId="0" borderId="16" xfId="0" applyNumberFormat="1" applyFont="1" applyBorder="1"/>
    <xf numFmtId="0" fontId="26" fillId="14" borderId="19" xfId="0" applyFont="1" applyFill="1" applyBorder="1"/>
    <xf numFmtId="3" fontId="34" fillId="14" borderId="19" xfId="0" applyNumberFormat="1" applyFont="1" applyFill="1" applyBorder="1"/>
    <xf numFmtId="0" fontId="25" fillId="14" borderId="19" xfId="0" applyFont="1" applyFill="1" applyBorder="1"/>
    <xf numFmtId="3" fontId="25" fillId="14" borderId="20" xfId="0" applyNumberFormat="1" applyFont="1" applyFill="1" applyBorder="1"/>
    <xf numFmtId="0" fontId="25" fillId="14" borderId="20" xfId="0" applyFont="1" applyFill="1" applyBorder="1" applyAlignment="1">
      <alignment horizontal="right"/>
    </xf>
    <xf numFmtId="0" fontId="25" fillId="14" borderId="20" xfId="0" applyFont="1" applyFill="1" applyBorder="1"/>
    <xf numFmtId="3" fontId="25" fillId="14" borderId="19" xfId="37" applyNumberFormat="1" applyFont="1" applyFill="1" applyBorder="1" applyAlignment="1">
      <alignment horizontal="right"/>
    </xf>
    <xf numFmtId="3" fontId="25" fillId="14" borderId="20" xfId="37" applyNumberFormat="1" applyFont="1" applyFill="1" applyBorder="1" applyAlignment="1">
      <alignment horizontal="right"/>
    </xf>
    <xf numFmtId="3" fontId="27" fillId="14" borderId="17" xfId="37" applyNumberFormat="1" applyFont="1" applyFill="1" applyBorder="1" applyAlignment="1">
      <alignment horizontal="right"/>
    </xf>
    <xf numFmtId="3" fontId="25" fillId="15" borderId="17" xfId="37" applyNumberFormat="1" applyFont="1" applyFill="1" applyBorder="1"/>
    <xf numFmtId="166" fontId="26" fillId="16" borderId="19" xfId="0" applyNumberFormat="1" applyFont="1" applyFill="1" applyBorder="1" applyAlignment="1">
      <alignment horizontal="center"/>
    </xf>
    <xf numFmtId="0" fontId="27" fillId="14" borderId="20" xfId="0" applyFont="1" applyFill="1" applyBorder="1"/>
    <xf numFmtId="0" fontId="25" fillId="14" borderId="21" xfId="0" applyFont="1" applyFill="1" applyBorder="1"/>
    <xf numFmtId="167" fontId="25" fillId="14" borderId="19" xfId="31" applyNumberFormat="1" applyFont="1" applyFill="1" applyBorder="1"/>
    <xf numFmtId="0" fontId="26" fillId="0" borderId="19" xfId="0" applyFont="1" applyBorder="1"/>
    <xf numFmtId="0" fontId="30" fillId="14" borderId="19" xfId="0" applyFont="1" applyFill="1" applyBorder="1"/>
    <xf numFmtId="3" fontId="30" fillId="14" borderId="19" xfId="0" applyNumberFormat="1" applyFont="1" applyFill="1" applyBorder="1"/>
    <xf numFmtId="0" fontId="31" fillId="14" borderId="22" xfId="0" applyFont="1" applyFill="1" applyBorder="1"/>
    <xf numFmtId="0" fontId="31" fillId="14" borderId="19" xfId="0" applyFont="1" applyFill="1" applyBorder="1"/>
    <xf numFmtId="0" fontId="30" fillId="14" borderId="20" xfId="0" applyFont="1" applyFill="1" applyBorder="1"/>
    <xf numFmtId="0" fontId="31" fillId="14" borderId="20" xfId="0" applyFont="1" applyFill="1" applyBorder="1"/>
    <xf numFmtId="0" fontId="30" fillId="14" borderId="19" xfId="0" applyFont="1" applyFill="1" applyBorder="1" applyAlignment="1">
      <alignment horizontal="right"/>
    </xf>
    <xf numFmtId="0" fontId="30" fillId="0" borderId="19" xfId="0" applyFont="1" applyBorder="1"/>
    <xf numFmtId="0" fontId="30" fillId="14" borderId="21" xfId="0" applyFont="1" applyFill="1" applyBorder="1"/>
    <xf numFmtId="167" fontId="30" fillId="14" borderId="19" xfId="31" applyNumberFormat="1" applyFont="1" applyFill="1" applyBorder="1"/>
    <xf numFmtId="3" fontId="30" fillId="14" borderId="21" xfId="37" applyNumberFormat="1" applyFont="1" applyFill="1" applyBorder="1" applyAlignment="1">
      <alignment horizontal="right"/>
    </xf>
    <xf numFmtId="3" fontId="30" fillId="14" borderId="19" xfId="37" applyNumberFormat="1" applyFont="1" applyFill="1" applyBorder="1" applyAlignment="1">
      <alignment horizontal="right"/>
    </xf>
    <xf numFmtId="3" fontId="30" fillId="14" borderId="20" xfId="37" applyNumberFormat="1" applyFont="1" applyFill="1" applyBorder="1" applyAlignment="1">
      <alignment horizontal="right"/>
    </xf>
    <xf numFmtId="3" fontId="31" fillId="14" borderId="21" xfId="37" applyNumberFormat="1" applyFont="1" applyFill="1" applyBorder="1" applyAlignment="1">
      <alignment horizontal="right"/>
    </xf>
    <xf numFmtId="3" fontId="31" fillId="14" borderId="20" xfId="37" applyNumberFormat="1" applyFont="1" applyFill="1" applyBorder="1" applyAlignment="1">
      <alignment horizontal="right"/>
    </xf>
    <xf numFmtId="3" fontId="26" fillId="0" borderId="0" xfId="0" applyNumberFormat="1" applyFont="1"/>
    <xf numFmtId="3" fontId="25" fillId="0" borderId="0" xfId="0" applyNumberFormat="1" applyFont="1"/>
    <xf numFmtId="3" fontId="25" fillId="0" borderId="0" xfId="0" applyNumberFormat="1" applyFont="1" applyAlignment="1">
      <alignment horizontal="right" vertical="top" wrapText="1"/>
    </xf>
    <xf numFmtId="3" fontId="25" fillId="0" borderId="16" xfId="0" applyNumberFormat="1" applyFont="1" applyBorder="1" applyAlignment="1">
      <alignment horizontal="right"/>
    </xf>
    <xf numFmtId="3" fontId="25" fillId="0" borderId="16" xfId="0" applyNumberFormat="1" applyFont="1" applyBorder="1"/>
    <xf numFmtId="3" fontId="25" fillId="0" borderId="0" xfId="37" applyNumberFormat="1" applyFont="1"/>
    <xf numFmtId="3" fontId="25" fillId="0" borderId="16" xfId="37" applyNumberFormat="1" applyFont="1" applyBorder="1"/>
    <xf numFmtId="166" fontId="26" fillId="0" borderId="17" xfId="0" applyNumberFormat="1" applyFont="1" applyBorder="1" applyAlignment="1">
      <alignment horizontal="center"/>
    </xf>
    <xf numFmtId="166" fontId="26" fillId="16" borderId="0" xfId="0" applyNumberFormat="1" applyFont="1" applyFill="1"/>
    <xf numFmtId="3" fontId="27" fillId="0" borderId="16" xfId="0" applyNumberFormat="1" applyFont="1" applyBorder="1"/>
    <xf numFmtId="3" fontId="25" fillId="0" borderId="18" xfId="0" applyNumberFormat="1" applyFont="1" applyBorder="1"/>
    <xf numFmtId="167" fontId="25" fillId="0" borderId="0" xfId="31" applyNumberFormat="1" applyFont="1" applyFill="1" applyBorder="1"/>
    <xf numFmtId="3" fontId="30" fillId="0" borderId="0" xfId="0" applyNumberFormat="1" applyFont="1"/>
    <xf numFmtId="3" fontId="31" fillId="0" borderId="17" xfId="0" applyNumberFormat="1" applyFont="1" applyBorder="1"/>
    <xf numFmtId="3" fontId="31" fillId="0" borderId="0" xfId="0" applyNumberFormat="1" applyFont="1"/>
    <xf numFmtId="3" fontId="30" fillId="0" borderId="0" xfId="0" applyNumberFormat="1" applyFont="1" applyAlignment="1">
      <alignment horizontal="right"/>
    </xf>
    <xf numFmtId="3" fontId="30" fillId="0" borderId="18" xfId="37" applyNumberFormat="1" applyFont="1" applyBorder="1"/>
    <xf numFmtId="3" fontId="30" fillId="0" borderId="0" xfId="37" applyNumberFormat="1" applyFont="1"/>
    <xf numFmtId="3" fontId="30" fillId="0" borderId="16" xfId="37" applyNumberFormat="1" applyFont="1" applyBorder="1"/>
    <xf numFmtId="0" fontId="22" fillId="0" borderId="0" xfId="0" applyFont="1"/>
    <xf numFmtId="3" fontId="25" fillId="0" borderId="0" xfId="0" applyNumberFormat="1" applyFont="1" applyAlignment="1">
      <alignment horizontal="right" vertical="top"/>
    </xf>
    <xf numFmtId="0" fontId="35" fillId="0" borderId="0" xfId="0" applyFont="1"/>
    <xf numFmtId="0" fontId="36" fillId="0" borderId="0" xfId="0" applyFont="1"/>
    <xf numFmtId="0" fontId="25" fillId="0" borderId="17" xfId="0" applyFont="1" applyBorder="1"/>
    <xf numFmtId="0" fontId="25" fillId="0" borderId="0" xfId="0" applyFont="1"/>
    <xf numFmtId="0" fontId="25" fillId="0" borderId="16" xfId="0" applyFont="1" applyBorder="1"/>
    <xf numFmtId="0" fontId="25" fillId="0" borderId="16" xfId="0" applyFont="1" applyBorder="1" applyAlignment="1">
      <alignment horizontal="center"/>
    </xf>
    <xf numFmtId="0" fontId="25" fillId="15" borderId="17" xfId="0" applyFont="1" applyFill="1" applyBorder="1"/>
    <xf numFmtId="0" fontId="27" fillId="0" borderId="16" xfId="0" applyFont="1" applyBorder="1"/>
    <xf numFmtId="0" fontId="25" fillId="0" borderId="18" xfId="0" applyFont="1" applyBorder="1"/>
    <xf numFmtId="0" fontId="31" fillId="0" borderId="17" xfId="0" applyFont="1" applyBorder="1"/>
    <xf numFmtId="0" fontId="31" fillId="0" borderId="0" xfId="0" applyFont="1"/>
    <xf numFmtId="0" fontId="30" fillId="0" borderId="16" xfId="0" applyFont="1" applyBorder="1"/>
    <xf numFmtId="0" fontId="31" fillId="0" borderId="16" xfId="0" applyFont="1" applyBorder="1"/>
    <xf numFmtId="0" fontId="30" fillId="0" borderId="0" xfId="0" applyFont="1" applyAlignment="1">
      <alignment horizontal="center"/>
    </xf>
    <xf numFmtId="0" fontId="30" fillId="0" borderId="18" xfId="0" applyFont="1" applyBorder="1"/>
    <xf numFmtId="0" fontId="39" fillId="14" borderId="0" xfId="0" applyFont="1" applyFill="1"/>
    <xf numFmtId="0" fontId="40" fillId="17" borderId="0" xfId="0" applyFont="1" applyFill="1" applyAlignment="1">
      <alignment horizontal="center"/>
    </xf>
    <xf numFmtId="14" fontId="40" fillId="17" borderId="0" xfId="0" applyNumberFormat="1" applyFont="1" applyFill="1" applyAlignment="1">
      <alignment horizontal="center"/>
    </xf>
    <xf numFmtId="0" fontId="27" fillId="14" borderId="0" xfId="36" applyFont="1" applyFill="1" applyAlignment="1">
      <alignment horizontal="center"/>
    </xf>
    <xf numFmtId="4" fontId="39" fillId="14" borderId="0" xfId="0" applyNumberFormat="1" applyFont="1" applyFill="1"/>
    <xf numFmtId="0" fontId="39" fillId="14" borderId="0" xfId="0" applyFont="1" applyFill="1" applyAlignment="1">
      <alignment horizontal="left"/>
    </xf>
    <xf numFmtId="0" fontId="39" fillId="14" borderId="0" xfId="0" applyFont="1" applyFill="1" applyAlignment="1">
      <alignment horizontal="center"/>
    </xf>
    <xf numFmtId="2" fontId="39" fillId="14" borderId="0" xfId="0" applyNumberFormat="1" applyFont="1" applyFill="1" applyAlignment="1">
      <alignment horizontal="center"/>
    </xf>
    <xf numFmtId="3" fontId="41" fillId="14" borderId="0" xfId="0" applyNumberFormat="1" applyFont="1" applyFill="1"/>
    <xf numFmtId="3" fontId="42" fillId="14" borderId="0" xfId="0" applyNumberFormat="1" applyFont="1" applyFill="1"/>
    <xf numFmtId="3" fontId="26" fillId="14" borderId="0" xfId="0" applyNumberFormat="1" applyFont="1" applyFill="1"/>
    <xf numFmtId="3" fontId="26" fillId="14" borderId="19" xfId="0" applyNumberFormat="1" applyFont="1" applyFill="1" applyBorder="1"/>
    <xf numFmtId="4" fontId="39" fillId="14" borderId="19" xfId="0" applyNumberFormat="1" applyFont="1" applyFill="1" applyBorder="1"/>
    <xf numFmtId="3" fontId="35" fillId="0" borderId="0" xfId="0" applyNumberFormat="1" applyFont="1"/>
    <xf numFmtId="166" fontId="39" fillId="0" borderId="0" xfId="0" applyNumberFormat="1" applyFont="1"/>
    <xf numFmtId="3" fontId="39" fillId="0" borderId="0" xfId="0" applyNumberFormat="1" applyFont="1"/>
    <xf numFmtId="0" fontId="39" fillId="0" borderId="0" xfId="0" applyFont="1"/>
    <xf numFmtId="3" fontId="30" fillId="14" borderId="16" xfId="37" applyNumberFormat="1" applyFont="1" applyFill="1" applyBorder="1" applyAlignment="1">
      <alignment horizontal="center"/>
    </xf>
    <xf numFmtId="3" fontId="25" fillId="14" borderId="0" xfId="37" applyNumberFormat="1" applyFont="1" applyFill="1" applyAlignment="1">
      <alignment horizontal="center"/>
    </xf>
    <xf numFmtId="0" fontId="43" fillId="0" borderId="0" xfId="0" applyFont="1"/>
    <xf numFmtId="3" fontId="30" fillId="14" borderId="18" xfId="37" applyNumberFormat="1" applyFont="1" applyFill="1" applyBorder="1" applyAlignment="1">
      <alignment horizontal="center"/>
    </xf>
    <xf numFmtId="3" fontId="30" fillId="14" borderId="0" xfId="37" applyNumberFormat="1" applyFont="1" applyFill="1" applyAlignment="1">
      <alignment horizontal="center"/>
    </xf>
    <xf numFmtId="3" fontId="30" fillId="14" borderId="16" xfId="37" applyNumberFormat="1" applyFont="1" applyFill="1" applyBorder="1" applyAlignment="1">
      <alignment horizontal="center"/>
    </xf>
    <xf numFmtId="3" fontId="25" fillId="14" borderId="0" xfId="37" applyNumberFormat="1" applyFont="1" applyFill="1" applyAlignment="1">
      <alignment horizontal="center"/>
    </xf>
    <xf numFmtId="3" fontId="25" fillId="14" borderId="16" xfId="37" applyNumberFormat="1" applyFont="1" applyFill="1" applyBorder="1" applyAlignment="1">
      <alignment horizontal="center"/>
    </xf>
  </cellXfs>
  <cellStyles count="38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7" xr:uid="{8D1C6EF5-07BD-4DC2-8A1B-2E3F5D0DB3BF}"/>
    <cellStyle name="Normaali 4" xfId="36" xr:uid="{6BE635FA-6CD5-4C5F-8209-3005E2456403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9"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83820</xdr:colOff>
      <xdr:row>5</xdr:row>
      <xdr:rowOff>38100</xdr:rowOff>
    </xdr:from>
    <xdr:to>
      <xdr:col>119</xdr:col>
      <xdr:colOff>7620</xdr:colOff>
      <xdr:row>12</xdr:row>
      <xdr:rowOff>0</xdr:rowOff>
    </xdr:to>
    <xdr:sp macro="" textlink="">
      <xdr:nvSpPr>
        <xdr:cNvPr id="2" name="Suorakulmio: Pyöristetyt kulmat 1">
          <a:extLst>
            <a:ext uri="{FF2B5EF4-FFF2-40B4-BE49-F238E27FC236}">
              <a16:creationId xmlns:a16="http://schemas.microsoft.com/office/drawing/2014/main" id="{F18A3296-DE83-4EB5-9EB7-EA1E7B0CFF3C}"/>
            </a:ext>
          </a:extLst>
        </xdr:cNvPr>
        <xdr:cNvSpPr/>
      </xdr:nvSpPr>
      <xdr:spPr>
        <a:xfrm>
          <a:off x="12908280" y="960120"/>
          <a:ext cx="1623060" cy="1409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200" b="1"/>
            <a:t>OBS!</a:t>
          </a:r>
        </a:p>
        <a:p>
          <a:pPr algn="ctr"/>
          <a:r>
            <a:rPr lang="sv-SE" sz="1200"/>
            <a:t>Ändrad kommun-indelning:</a:t>
          </a:r>
          <a:r>
            <a:rPr lang="sv-SE" sz="1200" baseline="0"/>
            <a:t> Honkajoki ansluten till Kankaanpää fr.o.m. 2021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6E967575-F026-4253-BFA0-C9EBD1A8B522}" userId="S::Mikko.Mehtonen@kuntaliitto.fi::69bd3d20-143f-48ed-a68c-c6569ca4261c" providerId="AD"/>
  <person displayName="Lehtonen Sanna" id="{24DEA8A8-CCAE-4383-A3C9-B4F647677A26}" userId="S::Sanna.Lehtonen@kuntaliitto.fi::cdbfbac8-9c7d-497b-9f1a-c1490c72affe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8" dT="2021-04-13T08:06:40.46" personId="{6E967575-F026-4253-BFA0-C9EBD1A8B522}" id="{F292B752-325E-49B7-ADE2-80E3269D2BC4}">
    <text>Vaikuttaa vuoden 2021 valtionosuusmaksatukseen muutoksen verran. Vaikutus huhti-joulukuun maksatuksiin.
Honkajoen osuus siirretty Kankaanpään lukuun.
Sarakkeessa muutosvaikutus.</text>
  </threadedComment>
  <threadedComment ref="AB11" dT="2020-11-05T08:49:04.73" personId="{24DEA8A8-CCAE-4383-A3C9-B4F647677A26}" id="{F7E256CA-EBF2-4648-A562-D252176BACC6}">
    <text>Oppivelvollisuuden laajennuksen vaikutusta lukion yksikköhintarahoitukseen EI OLE otettu huomioon tässä arviossa.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hyperlink" Target="https://vm.fi/valtionosuuspaatoksia-ja-laskentatietoja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vm.fi/valtionosuuspaatoksia-ja-laskentatietoja" TargetMode="External"/><Relationship Id="rId1" Type="http://schemas.openxmlformats.org/officeDocument/2006/relationships/hyperlink" Target="https://vm.fi/valtionosuuspaatoksia-ja-laskentatietoja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10" Type="http://schemas.microsoft.com/office/2017/10/relationships/threadedComment" Target="../threadedComments/threadedComment1.xml"/><Relationship Id="rId4" Type="http://schemas.openxmlformats.org/officeDocument/2006/relationships/hyperlink" Target="https://vos.oph.fi/rap/vos/v21/vop6os21.html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7" sqref="B7"/>
    </sheetView>
  </sheetViews>
  <sheetFormatPr defaultColWidth="9.109375" defaultRowHeight="12" x14ac:dyDescent="0.25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 x14ac:dyDescent="0.25">
      <c r="B4" s="4" t="s">
        <v>0</v>
      </c>
      <c r="D4"/>
    </row>
    <row r="5" spans="2:10" ht="13.8" x14ac:dyDescent="0.25">
      <c r="B5" s="4" t="s">
        <v>1</v>
      </c>
      <c r="D5"/>
    </row>
    <row r="6" spans="2:10" ht="13.8" x14ac:dyDescent="0.25">
      <c r="B6" s="4" t="s">
        <v>2</v>
      </c>
      <c r="D6"/>
    </row>
    <row r="7" spans="2:10" ht="13.8" x14ac:dyDescent="0.25">
      <c r="B7" s="4" t="s">
        <v>3</v>
      </c>
      <c r="D7"/>
    </row>
    <row r="8" spans="2:10" ht="13.8" x14ac:dyDescent="0.25">
      <c r="B8" s="4" t="s">
        <v>4</v>
      </c>
    </row>
    <row r="9" spans="2:10" ht="21.6" thickBot="1" x14ac:dyDescent="0.45">
      <c r="B9" s="6" t="s">
        <v>5</v>
      </c>
      <c r="C9" s="2"/>
      <c r="D9" s="2"/>
      <c r="E9" s="2"/>
      <c r="F9" s="2"/>
      <c r="G9" s="2"/>
      <c r="H9" s="2"/>
      <c r="I9" s="2"/>
      <c r="J9" s="2"/>
    </row>
    <row r="11" spans="2:10" ht="13.8" x14ac:dyDescent="0.25">
      <c r="D11" s="5" t="s">
        <v>6</v>
      </c>
    </row>
    <row r="12" spans="2:10" x14ac:dyDescent="0.25">
      <c r="D12" s="3" t="s">
        <v>7</v>
      </c>
    </row>
    <row r="14" spans="2:10" ht="13.8" x14ac:dyDescent="0.25">
      <c r="D14" s="5" t="s">
        <v>8</v>
      </c>
    </row>
    <row r="15" spans="2:10" x14ac:dyDescent="0.25">
      <c r="D15" t="s">
        <v>9</v>
      </c>
    </row>
    <row r="16" spans="2:10" x14ac:dyDescent="0.25">
      <c r="D16" t="s">
        <v>10</v>
      </c>
    </row>
    <row r="22" spans="4:4" ht="13.8" x14ac:dyDescent="0.25">
      <c r="D22" s="5"/>
    </row>
    <row r="23" spans="4:4" x14ac:dyDescent="0.25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A1:EK308"/>
  <sheetViews>
    <sheetView tabSelected="1" workbookViewId="0">
      <selection activeCell="A19" sqref="A19"/>
    </sheetView>
  </sheetViews>
  <sheetFormatPr defaultColWidth="8.77734375" defaultRowHeight="12" x14ac:dyDescent="0.25"/>
  <cols>
    <col min="1" max="1" width="4.5546875" style="30" customWidth="1"/>
    <col min="2" max="2" width="14.21875" style="30" bestFit="1" customWidth="1"/>
    <col min="3" max="3" width="9" style="30" bestFit="1" customWidth="1"/>
    <col min="4" max="4" width="12.6640625" style="30" bestFit="1" customWidth="1"/>
    <col min="5" max="5" width="11.77734375" style="204" bestFit="1" customWidth="1"/>
    <col min="6" max="6" width="11.6640625" style="205" bestFit="1" customWidth="1"/>
    <col min="7" max="7" width="12.21875" style="204" bestFit="1" customWidth="1"/>
    <col min="8" max="8" width="7.33203125" style="206" bestFit="1" customWidth="1"/>
    <col min="9" max="9" width="14.109375" style="205" customWidth="1"/>
    <col min="10" max="10" width="12.21875" style="204" bestFit="1" customWidth="1"/>
    <col min="11" max="11" width="9.44140625" style="206" customWidth="1"/>
    <col min="12" max="12" width="12.33203125" style="204" customWidth="1"/>
    <col min="13" max="13" width="10.77734375" style="204" bestFit="1" customWidth="1"/>
    <col min="14" max="14" width="11.5546875" style="205" customWidth="1"/>
    <col min="15" max="15" width="18.21875" style="203" bestFit="1" customWidth="1"/>
    <col min="16" max="16" width="14.88671875" style="207" bestFit="1" customWidth="1"/>
    <col min="17" max="17" width="30.21875" style="14" hidden="1" customWidth="1"/>
    <col min="18" max="18" width="10.5546875" style="208" hidden="1" customWidth="1"/>
    <col min="19" max="19" width="12.21875" style="209" hidden="1" customWidth="1"/>
    <col min="20" max="20" width="9.77734375" style="191" hidden="1" customWidth="1"/>
    <col min="21" max="21" width="0.88671875" style="205" hidden="1" customWidth="1"/>
    <col min="22" max="22" width="6" style="30" customWidth="1"/>
    <col min="23" max="23" width="4.5546875" style="82" hidden="1" customWidth="1"/>
    <col min="24" max="24" width="14.21875" style="82" hidden="1" customWidth="1"/>
    <col min="25" max="25" width="9" style="82" hidden="1" customWidth="1"/>
    <col min="26" max="26" width="12.5546875" style="82" hidden="1" customWidth="1"/>
    <col min="27" max="27" width="11.77734375" style="82" hidden="1" customWidth="1"/>
    <col min="28" max="28" width="14.44140625" style="82" hidden="1" customWidth="1"/>
    <col min="29" max="29" width="2.5546875" style="82" hidden="1" customWidth="1"/>
    <col min="30" max="30" width="12.77734375" style="210" hidden="1" customWidth="1"/>
    <col min="31" max="31" width="1.21875" style="211" hidden="1" customWidth="1"/>
    <col min="32" max="32" width="16.21875" style="212" hidden="1" customWidth="1"/>
    <col min="33" max="33" width="1.21875" style="211" hidden="1" customWidth="1"/>
    <col min="34" max="34" width="14.5546875" style="213" hidden="1" customWidth="1"/>
    <col min="35" max="35" width="15.21875" style="212" hidden="1" customWidth="1"/>
    <col min="36" max="36" width="1" style="82" hidden="1" customWidth="1"/>
    <col min="37" max="37" width="12.21875" style="82" hidden="1" customWidth="1"/>
    <col min="38" max="38" width="7.77734375" style="214" hidden="1" customWidth="1"/>
    <col min="39" max="39" width="1.21875" style="211" hidden="1" customWidth="1"/>
    <col min="40" max="40" width="15.21875" style="212" hidden="1" customWidth="1"/>
    <col min="41" max="41" width="1.44140625" style="82" hidden="1" customWidth="1"/>
    <col min="42" max="42" width="12.21875" style="215" hidden="1" customWidth="1"/>
    <col min="43" max="43" width="9.77734375" style="148" hidden="1" customWidth="1"/>
    <col min="44" max="44" width="9.77734375" style="212" hidden="1" customWidth="1"/>
    <col min="45" max="45" width="1.44140625" style="82" hidden="1" customWidth="1"/>
    <col min="46" max="46" width="4.5546875" style="82" hidden="1" customWidth="1"/>
    <col min="47" max="47" width="14.21875" style="82" hidden="1" customWidth="1"/>
    <col min="48" max="48" width="9" style="82" hidden="1" customWidth="1"/>
    <col min="49" max="49" width="12.5546875" style="82" hidden="1" customWidth="1"/>
    <col min="50" max="50" width="11.77734375" style="82" hidden="1" customWidth="1"/>
    <col min="51" max="51" width="14.44140625" style="82" hidden="1" customWidth="1"/>
    <col min="52" max="52" width="2.5546875" style="82" hidden="1" customWidth="1"/>
    <col min="53" max="53" width="12.77734375" style="210" hidden="1" customWidth="1"/>
    <col min="54" max="54" width="1.21875" style="211" hidden="1" customWidth="1"/>
    <col min="55" max="55" width="16.21875" style="212" hidden="1" customWidth="1"/>
    <col min="56" max="56" width="1.21875" style="211" hidden="1" customWidth="1"/>
    <col min="57" max="57" width="15.21875" style="212" hidden="1" customWidth="1"/>
    <col min="58" max="58" width="1" style="82" hidden="1" customWidth="1"/>
    <col min="59" max="59" width="12.21875" style="82" hidden="1" customWidth="1"/>
    <col min="60" max="60" width="7.77734375" style="214" hidden="1" customWidth="1"/>
    <col min="61" max="61" width="1.21875" style="211" hidden="1" customWidth="1"/>
    <col min="62" max="62" width="15.21875" style="212" hidden="1" customWidth="1"/>
    <col min="63" max="63" width="1.44140625" style="82" hidden="1" customWidth="1"/>
    <col min="64" max="64" width="12.21875" style="215" hidden="1" customWidth="1"/>
    <col min="65" max="65" width="9.77734375" style="148" hidden="1" customWidth="1"/>
    <col min="66" max="66" width="9.77734375" style="212" hidden="1" customWidth="1"/>
    <col min="67" max="67" width="1.44140625" style="82" hidden="1" customWidth="1"/>
    <col min="68" max="68" width="4.5546875" style="82" hidden="1" customWidth="1"/>
    <col min="69" max="69" width="14.21875" style="82" hidden="1" customWidth="1"/>
    <col min="70" max="70" width="9" style="82" hidden="1" customWidth="1"/>
    <col min="71" max="71" width="12.5546875" style="82" hidden="1" customWidth="1"/>
    <col min="72" max="72" width="11.77734375" style="82" hidden="1" customWidth="1"/>
    <col min="73" max="73" width="14.44140625" style="82" hidden="1" customWidth="1"/>
    <col min="74" max="74" width="2.5546875" style="82" hidden="1" customWidth="1"/>
    <col min="75" max="75" width="12.77734375" style="210" hidden="1" customWidth="1"/>
    <col min="76" max="76" width="1.21875" style="211" hidden="1" customWidth="1"/>
    <col min="77" max="77" width="16.21875" style="212" hidden="1" customWidth="1"/>
    <col min="78" max="78" width="1.21875" style="211" hidden="1" customWidth="1"/>
    <col min="79" max="79" width="15.21875" style="212" hidden="1" customWidth="1"/>
    <col min="80" max="80" width="1" style="82" hidden="1" customWidth="1"/>
    <col min="81" max="81" width="12.21875" style="82" hidden="1" customWidth="1"/>
    <col min="82" max="82" width="7.77734375" style="214" hidden="1" customWidth="1"/>
    <col min="83" max="83" width="1.21875" style="211" hidden="1" customWidth="1"/>
    <col min="84" max="84" width="15.21875" style="212" hidden="1" customWidth="1"/>
    <col min="85" max="85" width="1.44140625" style="82" hidden="1" customWidth="1"/>
    <col min="86" max="86" width="12.21875" style="215" hidden="1" customWidth="1"/>
    <col min="87" max="87" width="9.77734375" style="148" hidden="1" customWidth="1"/>
    <col min="88" max="88" width="9.77734375" style="212" hidden="1" customWidth="1"/>
    <col min="89" max="89" width="1.44140625" style="82" hidden="1" customWidth="1"/>
    <col min="90" max="90" width="4.5546875" style="82" hidden="1" customWidth="1"/>
    <col min="91" max="91" width="14.21875" style="82" hidden="1" customWidth="1"/>
    <col min="92" max="92" width="9" style="82" hidden="1" customWidth="1"/>
    <col min="93" max="93" width="12.5546875" style="82" hidden="1" customWidth="1"/>
    <col min="94" max="94" width="11.77734375" style="82" hidden="1" customWidth="1"/>
    <col min="95" max="95" width="14.44140625" style="82" hidden="1" customWidth="1"/>
    <col min="96" max="96" width="2.5546875" style="82" hidden="1" customWidth="1"/>
    <col min="97" max="97" width="12.77734375" style="210" hidden="1" customWidth="1"/>
    <col min="98" max="98" width="1.21875" style="211" hidden="1" customWidth="1"/>
    <col min="99" max="99" width="16.21875" style="212" hidden="1" customWidth="1"/>
    <col min="100" max="100" width="1.21875" style="211" hidden="1" customWidth="1"/>
    <col min="101" max="101" width="15.21875" style="212" hidden="1" customWidth="1"/>
    <col min="102" max="102" width="1" style="82" hidden="1" customWidth="1"/>
    <col min="103" max="103" width="12.21875" style="82" hidden="1" customWidth="1"/>
    <col min="104" max="104" width="7.77734375" style="214" hidden="1" customWidth="1"/>
    <col min="105" max="105" width="1.21875" style="211" hidden="1" customWidth="1"/>
    <col min="106" max="106" width="15.21875" style="212" hidden="1" customWidth="1"/>
    <col min="107" max="107" width="1.44140625" style="82" hidden="1" customWidth="1"/>
    <col min="108" max="108" width="12.21875" style="215" hidden="1" customWidth="1"/>
    <col min="109" max="109" width="9.77734375" style="148" hidden="1" customWidth="1"/>
    <col min="110" max="110" width="9.77734375" style="212" hidden="1" customWidth="1"/>
    <col min="111" max="111" width="1.44140625" style="82" hidden="1" customWidth="1"/>
    <col min="112" max="114" width="11.5546875" style="192" hidden="1" customWidth="1"/>
    <col min="115" max="115" width="1.77734375" style="82" hidden="1" customWidth="1"/>
    <col min="116" max="116" width="11.5546875" style="192" hidden="1" customWidth="1"/>
    <col min="117" max="117" width="10.109375" style="149" hidden="1" customWidth="1"/>
    <col min="118" max="118" width="4.5546875" style="82" customWidth="1"/>
    <col min="119" max="119" width="14.21875" style="82" bestFit="1" customWidth="1"/>
    <col min="120" max="120" width="9.109375" style="82" bestFit="1" customWidth="1"/>
    <col min="121" max="121" width="12.5546875" style="82" customWidth="1"/>
    <col min="122" max="122" width="11.77734375" style="82" customWidth="1"/>
    <col min="123" max="123" width="14.44140625" style="82" customWidth="1"/>
    <col min="124" max="124" width="2.5546875" style="82" customWidth="1"/>
    <col min="125" max="125" width="12.77734375" style="210" customWidth="1"/>
    <col min="126" max="126" width="1.21875" style="211" customWidth="1"/>
    <col min="127" max="127" width="16.21875" style="212" bestFit="1" customWidth="1"/>
    <col min="128" max="128" width="1.21875" style="211" customWidth="1"/>
    <col min="129" max="129" width="15.21875" style="212" bestFit="1" customWidth="1"/>
    <col min="130" max="130" width="1" style="82" customWidth="1"/>
    <col min="131" max="131" width="12.21875" style="82" bestFit="1" customWidth="1"/>
    <col min="132" max="132" width="7.77734375" style="214" bestFit="1" customWidth="1"/>
    <col min="133" max="133" width="1.44140625" style="82" customWidth="1"/>
    <col min="134" max="134" width="14.77734375" style="82" customWidth="1"/>
    <col min="135" max="135" width="12.21875" style="82" customWidth="1"/>
    <col min="136" max="136" width="11.88671875" style="82" customWidth="1"/>
    <col min="137" max="137" width="2.88671875" style="82" customWidth="1"/>
    <col min="138" max="138" width="12.21875" style="82" bestFit="1" customWidth="1"/>
    <col min="139" max="139" width="9.88671875" style="82" bestFit="1" customWidth="1"/>
    <col min="140" max="16384" width="8.77734375" style="30"/>
  </cols>
  <sheetData>
    <row r="1" spans="1:141" ht="20.100000000000001" customHeight="1" x14ac:dyDescent="0.35">
      <c r="A1" s="7" t="s">
        <v>11</v>
      </c>
      <c r="B1" s="8"/>
      <c r="C1" s="9"/>
      <c r="D1" s="9"/>
      <c r="E1" s="9"/>
      <c r="F1" s="10"/>
      <c r="G1" s="9"/>
      <c r="H1" s="11"/>
      <c r="I1" s="10"/>
      <c r="J1" s="9"/>
      <c r="K1" s="11"/>
      <c r="L1" s="9"/>
      <c r="M1" s="9"/>
      <c r="N1" s="10"/>
      <c r="O1" s="12"/>
      <c r="P1" s="13"/>
      <c r="R1" s="15"/>
      <c r="S1" s="16"/>
      <c r="T1" s="17"/>
      <c r="U1" s="10"/>
      <c r="V1" s="18"/>
      <c r="W1" s="19" t="s">
        <v>357</v>
      </c>
      <c r="X1" s="20"/>
      <c r="Y1" s="21"/>
      <c r="Z1" s="21"/>
      <c r="AA1" s="21"/>
      <c r="AB1" s="21"/>
      <c r="AC1" s="21"/>
      <c r="AD1" s="22"/>
      <c r="AE1" s="23"/>
      <c r="AF1" s="24"/>
      <c r="AG1" s="23"/>
      <c r="AH1" s="25"/>
      <c r="AI1" s="24"/>
      <c r="AJ1" s="21"/>
      <c r="AK1" s="21"/>
      <c r="AL1" s="26"/>
      <c r="AM1" s="23"/>
      <c r="AN1" s="24"/>
      <c r="AO1" s="27"/>
      <c r="AP1" s="28"/>
      <c r="AQ1" s="29"/>
      <c r="AR1" s="24"/>
      <c r="AS1" s="27"/>
      <c r="AT1" s="19" t="s">
        <v>357</v>
      </c>
      <c r="AU1" s="20"/>
      <c r="AV1" s="21"/>
      <c r="AW1" s="21"/>
      <c r="AX1" s="21"/>
      <c r="AY1" s="21"/>
      <c r="AZ1" s="21"/>
      <c r="BA1" s="22"/>
      <c r="BB1" s="23"/>
      <c r="BC1" s="24"/>
      <c r="BD1" s="23"/>
      <c r="BE1" s="24"/>
      <c r="BF1" s="21"/>
      <c r="BG1" s="21"/>
      <c r="BH1" s="26"/>
      <c r="BI1" s="23"/>
      <c r="BJ1" s="24"/>
      <c r="BK1" s="27"/>
      <c r="BL1" s="28"/>
      <c r="BM1" s="29"/>
      <c r="BN1" s="24"/>
      <c r="BO1" s="27"/>
      <c r="BP1" s="19" t="s">
        <v>357</v>
      </c>
      <c r="BQ1" s="20"/>
      <c r="BR1" s="21"/>
      <c r="BS1" s="21"/>
      <c r="BT1" s="21"/>
      <c r="BU1" s="21"/>
      <c r="BV1" s="21"/>
      <c r="BW1" s="22"/>
      <c r="BX1" s="23"/>
      <c r="BY1" s="24"/>
      <c r="BZ1" s="23"/>
      <c r="CA1" s="24"/>
      <c r="CB1" s="21"/>
      <c r="CC1" s="21"/>
      <c r="CD1" s="26"/>
      <c r="CE1" s="23"/>
      <c r="CF1" s="24"/>
      <c r="CG1" s="27"/>
      <c r="CH1" s="28"/>
      <c r="CI1" s="29"/>
      <c r="CJ1" s="24"/>
      <c r="CK1" s="27"/>
      <c r="CL1" s="19" t="s">
        <v>357</v>
      </c>
      <c r="CM1" s="20"/>
      <c r="CN1" s="21"/>
      <c r="CO1" s="21"/>
      <c r="CP1" s="21"/>
      <c r="CQ1" s="21"/>
      <c r="CR1" s="21"/>
      <c r="CS1" s="22"/>
      <c r="CT1" s="23"/>
      <c r="CU1" s="24"/>
      <c r="CV1" s="23"/>
      <c r="CW1" s="24"/>
      <c r="CX1" s="21"/>
      <c r="CY1" s="21"/>
      <c r="CZ1" s="26"/>
      <c r="DA1" s="23"/>
      <c r="DB1" s="24"/>
      <c r="DC1" s="27"/>
      <c r="DD1" s="28"/>
      <c r="DE1" s="29"/>
      <c r="DF1" s="24"/>
      <c r="DG1" s="27"/>
      <c r="DH1" s="28"/>
      <c r="DI1" s="21"/>
      <c r="DJ1" s="24"/>
      <c r="DK1" s="27"/>
      <c r="DL1" s="28"/>
      <c r="DM1" s="24"/>
      <c r="DN1" s="19" t="s">
        <v>12</v>
      </c>
      <c r="DO1" s="20"/>
      <c r="DP1" s="21"/>
      <c r="DQ1" s="21"/>
      <c r="DR1" s="21"/>
      <c r="DS1" s="21"/>
      <c r="DT1" s="21"/>
      <c r="DU1" s="22"/>
      <c r="DV1" s="23"/>
      <c r="DW1" s="24"/>
      <c r="DX1" s="23"/>
      <c r="DY1" s="24"/>
      <c r="DZ1" s="21"/>
      <c r="EA1" s="21"/>
      <c r="EB1" s="26"/>
      <c r="EC1" s="27"/>
      <c r="ED1" s="28"/>
      <c r="EE1" s="21"/>
      <c r="EF1" s="24"/>
      <c r="EG1" s="27"/>
      <c r="EH1" s="28"/>
      <c r="EI1" s="24"/>
    </row>
    <row r="2" spans="1:141" ht="13.2" customHeight="1" x14ac:dyDescent="0.25">
      <c r="A2" s="18" t="s">
        <v>733</v>
      </c>
      <c r="B2" s="31"/>
      <c r="C2" s="9"/>
      <c r="D2" s="9"/>
      <c r="E2" s="9"/>
      <c r="F2" s="10"/>
      <c r="G2" s="9"/>
      <c r="H2" s="11"/>
      <c r="I2" s="10"/>
      <c r="J2" s="9"/>
      <c r="K2" s="11"/>
      <c r="L2" s="32"/>
      <c r="M2" s="32"/>
      <c r="N2" s="33"/>
      <c r="O2" s="34"/>
      <c r="P2" s="35"/>
      <c r="R2" s="15"/>
      <c r="S2" s="16"/>
      <c r="T2" s="17"/>
      <c r="U2" s="10"/>
      <c r="V2" s="18"/>
      <c r="W2" s="36"/>
      <c r="X2" s="36"/>
      <c r="Y2" s="21"/>
      <c r="Z2" s="21"/>
      <c r="AA2" s="21"/>
      <c r="AB2" s="21"/>
      <c r="AC2" s="21"/>
      <c r="AD2" s="22"/>
      <c r="AE2" s="23"/>
      <c r="AF2" s="24"/>
      <c r="AG2" s="23"/>
      <c r="AH2" s="25"/>
      <c r="AI2" s="24"/>
      <c r="AJ2" s="21"/>
      <c r="AK2" s="21"/>
      <c r="AL2" s="26"/>
      <c r="AM2" s="23"/>
      <c r="AN2" s="24"/>
      <c r="AO2" s="27"/>
      <c r="AP2" s="28"/>
      <c r="AQ2" s="29"/>
      <c r="AR2" s="24"/>
      <c r="AS2" s="27"/>
      <c r="AT2" s="36"/>
      <c r="AU2" s="36"/>
      <c r="AV2" s="21"/>
      <c r="AW2" s="21"/>
      <c r="AX2" s="21"/>
      <c r="AY2" s="21"/>
      <c r="AZ2" s="21"/>
      <c r="BA2" s="22"/>
      <c r="BB2" s="23"/>
      <c r="BC2" s="24"/>
      <c r="BD2" s="23"/>
      <c r="BE2" s="24"/>
      <c r="BF2" s="21"/>
      <c r="BG2" s="21"/>
      <c r="BH2" s="26"/>
      <c r="BI2" s="23"/>
      <c r="BJ2" s="24"/>
      <c r="BK2" s="27"/>
      <c r="BL2" s="28"/>
      <c r="BM2" s="29"/>
      <c r="BN2" s="24"/>
      <c r="BO2" s="27"/>
      <c r="BP2" s="36"/>
      <c r="BQ2" s="36"/>
      <c r="BR2" s="21"/>
      <c r="BS2" s="21"/>
      <c r="BT2" s="21"/>
      <c r="BU2" s="21"/>
      <c r="BV2" s="21"/>
      <c r="BW2" s="22"/>
      <c r="BX2" s="23"/>
      <c r="BY2" s="24"/>
      <c r="BZ2" s="23"/>
      <c r="CA2" s="24"/>
      <c r="CB2" s="21"/>
      <c r="CC2" s="21"/>
      <c r="CD2" s="26"/>
      <c r="CE2" s="23"/>
      <c r="CF2" s="24"/>
      <c r="CG2" s="27"/>
      <c r="CH2" s="28"/>
      <c r="CI2" s="29"/>
      <c r="CJ2" s="24"/>
      <c r="CK2" s="27"/>
      <c r="CL2" s="36"/>
      <c r="CM2" s="36"/>
      <c r="CN2" s="21"/>
      <c r="CO2" s="21"/>
      <c r="CP2" s="21"/>
      <c r="CQ2" s="21"/>
      <c r="CR2" s="21"/>
      <c r="CS2" s="22"/>
      <c r="CT2" s="23"/>
      <c r="CU2" s="24"/>
      <c r="CV2" s="23"/>
      <c r="CW2" s="24"/>
      <c r="CX2" s="21"/>
      <c r="CY2" s="21"/>
      <c r="CZ2" s="26"/>
      <c r="DA2" s="23"/>
      <c r="DB2" s="24"/>
      <c r="DC2" s="27"/>
      <c r="DD2" s="28"/>
      <c r="DE2" s="29"/>
      <c r="DF2" s="24"/>
      <c r="DG2" s="27"/>
      <c r="DH2" s="37"/>
      <c r="DI2" s="38"/>
      <c r="DJ2" s="39"/>
      <c r="DK2" s="27"/>
      <c r="DL2" s="40"/>
      <c r="DM2" s="41"/>
      <c r="DN2" s="36"/>
      <c r="DO2" s="36"/>
      <c r="DP2" s="21"/>
      <c r="DQ2" s="21"/>
      <c r="DR2" s="21"/>
      <c r="DS2" s="21"/>
      <c r="DT2" s="21"/>
      <c r="DU2" s="22"/>
      <c r="DV2" s="23"/>
      <c r="DW2" s="24"/>
      <c r="DX2" s="23"/>
      <c r="DY2" s="24"/>
      <c r="DZ2" s="21"/>
      <c r="EA2" s="21"/>
      <c r="EB2" s="26"/>
      <c r="EC2" s="27"/>
      <c r="ED2" s="37"/>
      <c r="EE2" s="38"/>
      <c r="EF2" s="39"/>
      <c r="EG2" s="27"/>
      <c r="EH2" s="40"/>
      <c r="EI2" s="42"/>
    </row>
    <row r="3" spans="1:141" ht="13.2" customHeight="1" x14ac:dyDescent="0.25">
      <c r="A3" s="18" t="s">
        <v>13</v>
      </c>
      <c r="B3" s="31"/>
      <c r="C3" s="9"/>
      <c r="D3" s="9"/>
      <c r="E3" s="9"/>
      <c r="F3" s="10"/>
      <c r="G3" s="9"/>
      <c r="H3" s="11"/>
      <c r="I3" s="10"/>
      <c r="J3" s="9"/>
      <c r="K3" s="11"/>
      <c r="L3" s="32"/>
      <c r="M3" s="32"/>
      <c r="N3" s="33"/>
      <c r="O3" s="34"/>
      <c r="P3" s="35"/>
      <c r="R3" s="15"/>
      <c r="S3" s="16"/>
      <c r="T3" s="17"/>
      <c r="U3" s="10"/>
      <c r="V3" s="18"/>
      <c r="W3" s="36"/>
      <c r="X3" s="36"/>
      <c r="Y3" s="21"/>
      <c r="Z3" s="21"/>
      <c r="AA3" s="21"/>
      <c r="AB3" s="21"/>
      <c r="AC3" s="21"/>
      <c r="AD3" s="22"/>
      <c r="AE3" s="23"/>
      <c r="AF3" s="24"/>
      <c r="AG3" s="23"/>
      <c r="AH3" s="25"/>
      <c r="AI3" s="24"/>
      <c r="AJ3" s="21"/>
      <c r="AK3" s="21"/>
      <c r="AL3" s="26"/>
      <c r="AM3" s="23"/>
      <c r="AN3" s="24"/>
      <c r="AO3" s="27"/>
      <c r="AP3" s="28"/>
      <c r="AQ3" s="29"/>
      <c r="AR3" s="24"/>
      <c r="AS3" s="27"/>
      <c r="AT3" s="36"/>
      <c r="AU3" s="36"/>
      <c r="AV3" s="21"/>
      <c r="AW3" s="21"/>
      <c r="AX3" s="21"/>
      <c r="AY3" s="21"/>
      <c r="AZ3" s="21"/>
      <c r="BA3" s="22"/>
      <c r="BB3" s="23"/>
      <c r="BC3" s="24"/>
      <c r="BD3" s="23"/>
      <c r="BE3" s="24"/>
      <c r="BF3" s="21"/>
      <c r="BG3" s="21"/>
      <c r="BH3" s="26"/>
      <c r="BI3" s="23"/>
      <c r="BJ3" s="24"/>
      <c r="BK3" s="27"/>
      <c r="BL3" s="28"/>
      <c r="BM3" s="29"/>
      <c r="BN3" s="24"/>
      <c r="BO3" s="27"/>
      <c r="BP3" s="36"/>
      <c r="BQ3" s="36"/>
      <c r="BR3" s="21"/>
      <c r="BS3" s="21"/>
      <c r="BT3" s="21"/>
      <c r="BU3" s="21"/>
      <c r="BV3" s="21"/>
      <c r="BW3" s="22"/>
      <c r="BX3" s="23"/>
      <c r="BY3" s="24"/>
      <c r="BZ3" s="23"/>
      <c r="CA3" s="24"/>
      <c r="CB3" s="21"/>
      <c r="CC3" s="21"/>
      <c r="CD3" s="26"/>
      <c r="CE3" s="23"/>
      <c r="CF3" s="24"/>
      <c r="CG3" s="27"/>
      <c r="CH3" s="28"/>
      <c r="CI3" s="29"/>
      <c r="CJ3" s="24"/>
      <c r="CK3" s="27"/>
      <c r="CL3" s="36"/>
      <c r="CM3" s="36"/>
      <c r="CN3" s="21"/>
      <c r="CO3" s="21"/>
      <c r="CP3" s="21"/>
      <c r="CQ3" s="21"/>
      <c r="CR3" s="21"/>
      <c r="CS3" s="22"/>
      <c r="CT3" s="23"/>
      <c r="CU3" s="24"/>
      <c r="CV3" s="23"/>
      <c r="CW3" s="24"/>
      <c r="CX3" s="21"/>
      <c r="CY3" s="21"/>
      <c r="CZ3" s="26"/>
      <c r="DA3" s="23"/>
      <c r="DB3" s="24"/>
      <c r="DC3" s="27"/>
      <c r="DD3" s="28"/>
      <c r="DE3" s="29"/>
      <c r="DF3" s="24"/>
      <c r="DG3" s="27"/>
      <c r="DH3" s="37"/>
      <c r="DI3" s="38"/>
      <c r="DJ3" s="39"/>
      <c r="DK3" s="27"/>
      <c r="DL3" s="40"/>
      <c r="DM3" s="41"/>
      <c r="DN3" s="36"/>
      <c r="DO3" s="36"/>
      <c r="DP3" s="21"/>
      <c r="DQ3" s="21"/>
      <c r="DR3" s="21"/>
      <c r="DS3" s="21"/>
      <c r="DT3" s="21"/>
      <c r="DU3" s="22"/>
      <c r="DV3" s="23"/>
      <c r="DW3" s="24"/>
      <c r="DX3" s="23"/>
      <c r="DY3" s="24"/>
      <c r="DZ3" s="21"/>
      <c r="EA3" s="21"/>
      <c r="EB3" s="26"/>
      <c r="EC3" s="27"/>
      <c r="ED3" s="37"/>
      <c r="EE3" s="38"/>
      <c r="EF3" s="39"/>
      <c r="EG3" s="27"/>
      <c r="EH3" s="40"/>
      <c r="EI3" s="42"/>
    </row>
    <row r="4" spans="1:141" ht="13.2" customHeight="1" x14ac:dyDescent="0.25">
      <c r="A4" s="43"/>
      <c r="B4" s="44"/>
      <c r="C4" s="45" t="s">
        <v>14</v>
      </c>
      <c r="D4" s="45" t="s">
        <v>15</v>
      </c>
      <c r="E4" s="45" t="s">
        <v>16</v>
      </c>
      <c r="F4" s="11" t="s">
        <v>17</v>
      </c>
      <c r="G4" s="239" t="s">
        <v>18</v>
      </c>
      <c r="H4" s="240"/>
      <c r="I4" s="46" t="s">
        <v>19</v>
      </c>
      <c r="J4" s="239" t="s">
        <v>20</v>
      </c>
      <c r="K4" s="240"/>
      <c r="L4" s="47"/>
      <c r="M4" s="47"/>
      <c r="N4" s="46" t="s">
        <v>21</v>
      </c>
      <c r="O4" s="48" t="s">
        <v>22</v>
      </c>
      <c r="P4" s="49"/>
      <c r="R4" s="50"/>
      <c r="S4" s="51" t="s">
        <v>358</v>
      </c>
      <c r="T4" s="52" t="s">
        <v>359</v>
      </c>
      <c r="U4" s="50" t="s">
        <v>360</v>
      </c>
      <c r="V4" s="53"/>
      <c r="W4" s="54"/>
      <c r="X4" s="55"/>
      <c r="Y4" s="26" t="s">
        <v>361</v>
      </c>
      <c r="Z4" s="26" t="s">
        <v>362</v>
      </c>
      <c r="AA4" s="26" t="s">
        <v>363</v>
      </c>
      <c r="AB4" s="26" t="s">
        <v>364</v>
      </c>
      <c r="AC4" s="56"/>
      <c r="AD4" s="57" t="s">
        <v>365</v>
      </c>
      <c r="AE4" s="58"/>
      <c r="AF4" s="59" t="s">
        <v>366</v>
      </c>
      <c r="AG4" s="58"/>
      <c r="AH4" s="59" t="s">
        <v>358</v>
      </c>
      <c r="AI4" s="59" t="s">
        <v>358</v>
      </c>
      <c r="AJ4" s="60"/>
      <c r="AK4" s="237" t="s">
        <v>359</v>
      </c>
      <c r="AL4" s="237"/>
      <c r="AM4" s="58"/>
      <c r="AN4" s="61" t="s">
        <v>367</v>
      </c>
      <c r="AO4" s="62"/>
      <c r="AP4" s="63" t="s">
        <v>358</v>
      </c>
      <c r="AQ4" s="64" t="s">
        <v>359</v>
      </c>
      <c r="AR4" s="61" t="s">
        <v>360</v>
      </c>
      <c r="AS4" s="62"/>
      <c r="AT4" s="54"/>
      <c r="AU4" s="55"/>
      <c r="AV4" s="26" t="s">
        <v>361</v>
      </c>
      <c r="AW4" s="26" t="s">
        <v>362</v>
      </c>
      <c r="AX4" s="26" t="s">
        <v>363</v>
      </c>
      <c r="AY4" s="26" t="s">
        <v>364</v>
      </c>
      <c r="AZ4" s="56"/>
      <c r="BA4" s="57" t="s">
        <v>365</v>
      </c>
      <c r="BB4" s="58"/>
      <c r="BC4" s="59" t="s">
        <v>366</v>
      </c>
      <c r="BD4" s="58"/>
      <c r="BE4" s="59" t="s">
        <v>358</v>
      </c>
      <c r="BF4" s="60"/>
      <c r="BG4" s="237" t="s">
        <v>359</v>
      </c>
      <c r="BH4" s="237"/>
      <c r="BI4" s="58"/>
      <c r="BJ4" s="61" t="s">
        <v>367</v>
      </c>
      <c r="BK4" s="62"/>
      <c r="BL4" s="63" t="s">
        <v>358</v>
      </c>
      <c r="BM4" s="64" t="s">
        <v>359</v>
      </c>
      <c r="BN4" s="61" t="s">
        <v>360</v>
      </c>
      <c r="BO4" s="62"/>
      <c r="BP4" s="54"/>
      <c r="BQ4" s="55"/>
      <c r="BR4" s="26" t="s">
        <v>361</v>
      </c>
      <c r="BS4" s="26" t="s">
        <v>362</v>
      </c>
      <c r="BT4" s="26" t="s">
        <v>363</v>
      </c>
      <c r="BU4" s="26" t="s">
        <v>364</v>
      </c>
      <c r="BV4" s="56"/>
      <c r="BW4" s="57" t="s">
        <v>365</v>
      </c>
      <c r="BX4" s="58"/>
      <c r="BY4" s="59" t="s">
        <v>366</v>
      </c>
      <c r="BZ4" s="58"/>
      <c r="CA4" s="59" t="s">
        <v>358</v>
      </c>
      <c r="CB4" s="60"/>
      <c r="CC4" s="237" t="s">
        <v>359</v>
      </c>
      <c r="CD4" s="237"/>
      <c r="CE4" s="58"/>
      <c r="CF4" s="61" t="s">
        <v>367</v>
      </c>
      <c r="CG4" s="62"/>
      <c r="CH4" s="63" t="s">
        <v>358</v>
      </c>
      <c r="CI4" s="64" t="s">
        <v>359</v>
      </c>
      <c r="CJ4" s="61" t="s">
        <v>360</v>
      </c>
      <c r="CK4" s="62"/>
      <c r="CL4" s="54"/>
      <c r="CM4" s="55"/>
      <c r="CN4" s="26" t="s">
        <v>361</v>
      </c>
      <c r="CO4" s="26" t="s">
        <v>362</v>
      </c>
      <c r="CP4" s="26" t="s">
        <v>363</v>
      </c>
      <c r="CQ4" s="26" t="s">
        <v>364</v>
      </c>
      <c r="CR4" s="56"/>
      <c r="CS4" s="57" t="s">
        <v>365</v>
      </c>
      <c r="CT4" s="58"/>
      <c r="CU4" s="59" t="s">
        <v>366</v>
      </c>
      <c r="CV4" s="58"/>
      <c r="CW4" s="59" t="s">
        <v>358</v>
      </c>
      <c r="CX4" s="60"/>
      <c r="CY4" s="237" t="s">
        <v>359</v>
      </c>
      <c r="CZ4" s="237"/>
      <c r="DA4" s="58"/>
      <c r="DB4" s="61" t="s">
        <v>367</v>
      </c>
      <c r="DC4" s="62"/>
      <c r="DD4" s="63" t="s">
        <v>358</v>
      </c>
      <c r="DE4" s="64" t="s">
        <v>359</v>
      </c>
      <c r="DF4" s="61" t="s">
        <v>360</v>
      </c>
      <c r="DG4" s="62"/>
      <c r="DH4" s="63" t="s">
        <v>368</v>
      </c>
      <c r="DI4" s="58" t="s">
        <v>369</v>
      </c>
      <c r="DJ4" s="61" t="s">
        <v>370</v>
      </c>
      <c r="DK4" s="62"/>
      <c r="DL4" s="236" t="s">
        <v>371</v>
      </c>
      <c r="DM4" s="237"/>
      <c r="DN4" s="54"/>
      <c r="DO4" s="55"/>
      <c r="DP4" s="26" t="s">
        <v>14</v>
      </c>
      <c r="DQ4" s="26" t="s">
        <v>15</v>
      </c>
      <c r="DR4" s="26" t="s">
        <v>16</v>
      </c>
      <c r="DS4" s="26" t="s">
        <v>17</v>
      </c>
      <c r="DT4" s="56"/>
      <c r="DU4" s="57" t="s">
        <v>23</v>
      </c>
      <c r="DV4" s="58"/>
      <c r="DW4" s="59" t="s">
        <v>19</v>
      </c>
      <c r="DX4" s="58"/>
      <c r="DY4" s="59" t="s">
        <v>20</v>
      </c>
      <c r="DZ4" s="60"/>
      <c r="EA4" s="237" t="s">
        <v>24</v>
      </c>
      <c r="EB4" s="237"/>
      <c r="EC4" s="62"/>
      <c r="ED4" s="63" t="s">
        <v>25</v>
      </c>
      <c r="EE4" s="58" t="s">
        <v>26</v>
      </c>
      <c r="EF4" s="61" t="s">
        <v>27</v>
      </c>
      <c r="EG4" s="62"/>
      <c r="EH4" s="236" t="s">
        <v>28</v>
      </c>
      <c r="EI4" s="238"/>
    </row>
    <row r="5" spans="1:141" ht="13.2" customHeight="1" x14ac:dyDescent="0.25">
      <c r="A5" s="43"/>
      <c r="B5" s="65" t="s">
        <v>29</v>
      </c>
      <c r="C5" s="45" t="s">
        <v>30</v>
      </c>
      <c r="D5" s="45" t="s">
        <v>881</v>
      </c>
      <c r="E5" s="66" t="s">
        <v>31</v>
      </c>
      <c r="F5" s="11" t="s">
        <v>739</v>
      </c>
      <c r="G5" s="239" t="s">
        <v>32</v>
      </c>
      <c r="H5" s="240"/>
      <c r="I5" s="46" t="s">
        <v>746</v>
      </c>
      <c r="J5" s="239" t="s">
        <v>748</v>
      </c>
      <c r="K5" s="240"/>
      <c r="L5" s="67" t="s">
        <v>751</v>
      </c>
      <c r="M5" s="234" t="s">
        <v>754</v>
      </c>
      <c r="N5" s="46" t="s">
        <v>755</v>
      </c>
      <c r="O5" s="48" t="s">
        <v>757</v>
      </c>
      <c r="P5" s="49" t="s">
        <v>759</v>
      </c>
      <c r="R5" s="50"/>
      <c r="S5" s="51"/>
      <c r="T5" s="52"/>
      <c r="U5" s="50"/>
      <c r="V5" s="68"/>
      <c r="W5" s="54"/>
      <c r="X5" s="69" t="s">
        <v>372</v>
      </c>
      <c r="Y5" s="26" t="s">
        <v>373</v>
      </c>
      <c r="Z5" s="26" t="s">
        <v>374</v>
      </c>
      <c r="AA5" s="70" t="s">
        <v>375</v>
      </c>
      <c r="AB5" s="26" t="s">
        <v>376</v>
      </c>
      <c r="AC5" s="26"/>
      <c r="AD5" s="71" t="s">
        <v>377</v>
      </c>
      <c r="AE5" s="58"/>
      <c r="AF5" s="59" t="s">
        <v>378</v>
      </c>
      <c r="AG5" s="58"/>
      <c r="AH5" s="59" t="s">
        <v>379</v>
      </c>
      <c r="AI5" s="59" t="s">
        <v>379</v>
      </c>
      <c r="AJ5" s="60"/>
      <c r="AK5" s="237" t="s">
        <v>380</v>
      </c>
      <c r="AL5" s="237"/>
      <c r="AM5" s="58"/>
      <c r="AN5" s="59" t="s">
        <v>379</v>
      </c>
      <c r="AO5" s="72"/>
      <c r="AP5" s="63"/>
      <c r="AQ5" s="64"/>
      <c r="AR5" s="61"/>
      <c r="AS5" s="72"/>
      <c r="AT5" s="54"/>
      <c r="AU5" s="69" t="s">
        <v>372</v>
      </c>
      <c r="AV5" s="26" t="s">
        <v>373</v>
      </c>
      <c r="AW5" s="26" t="s">
        <v>374</v>
      </c>
      <c r="AX5" s="70" t="s">
        <v>375</v>
      </c>
      <c r="AY5" s="26" t="s">
        <v>376</v>
      </c>
      <c r="AZ5" s="26"/>
      <c r="BA5" s="71" t="s">
        <v>377</v>
      </c>
      <c r="BB5" s="58"/>
      <c r="BC5" s="59" t="s">
        <v>378</v>
      </c>
      <c r="BD5" s="58"/>
      <c r="BE5" s="59" t="s">
        <v>379</v>
      </c>
      <c r="BF5" s="60"/>
      <c r="BG5" s="237" t="s">
        <v>380</v>
      </c>
      <c r="BH5" s="237"/>
      <c r="BI5" s="58"/>
      <c r="BJ5" s="59" t="s">
        <v>379</v>
      </c>
      <c r="BK5" s="72"/>
      <c r="BL5" s="63"/>
      <c r="BM5" s="64"/>
      <c r="BN5" s="61"/>
      <c r="BO5" s="72"/>
      <c r="BP5" s="54"/>
      <c r="BQ5" s="69" t="s">
        <v>372</v>
      </c>
      <c r="BR5" s="26" t="s">
        <v>373</v>
      </c>
      <c r="BS5" s="26" t="s">
        <v>374</v>
      </c>
      <c r="BT5" s="70" t="s">
        <v>375</v>
      </c>
      <c r="BU5" s="26" t="s">
        <v>376</v>
      </c>
      <c r="BV5" s="26"/>
      <c r="BW5" s="71" t="s">
        <v>377</v>
      </c>
      <c r="BX5" s="58"/>
      <c r="BY5" s="59" t="s">
        <v>378</v>
      </c>
      <c r="BZ5" s="58"/>
      <c r="CA5" s="59" t="s">
        <v>379</v>
      </c>
      <c r="CB5" s="60"/>
      <c r="CC5" s="237" t="s">
        <v>380</v>
      </c>
      <c r="CD5" s="237"/>
      <c r="CE5" s="58"/>
      <c r="CF5" s="59" t="s">
        <v>379</v>
      </c>
      <c r="CG5" s="72"/>
      <c r="CH5" s="63"/>
      <c r="CI5" s="64"/>
      <c r="CJ5" s="61"/>
      <c r="CK5" s="72"/>
      <c r="CL5" s="54"/>
      <c r="CM5" s="69" t="s">
        <v>372</v>
      </c>
      <c r="CN5" s="26" t="s">
        <v>373</v>
      </c>
      <c r="CO5" s="26" t="s">
        <v>374</v>
      </c>
      <c r="CP5" s="70" t="s">
        <v>375</v>
      </c>
      <c r="CQ5" s="26" t="s">
        <v>376</v>
      </c>
      <c r="CR5" s="26"/>
      <c r="CS5" s="71" t="s">
        <v>377</v>
      </c>
      <c r="CT5" s="58"/>
      <c r="CU5" s="59" t="s">
        <v>378</v>
      </c>
      <c r="CV5" s="58"/>
      <c r="CW5" s="59" t="s">
        <v>379</v>
      </c>
      <c r="CX5" s="60"/>
      <c r="CY5" s="237" t="s">
        <v>380</v>
      </c>
      <c r="CZ5" s="237"/>
      <c r="DA5" s="58"/>
      <c r="DB5" s="59" t="s">
        <v>379</v>
      </c>
      <c r="DC5" s="72"/>
      <c r="DD5" s="63"/>
      <c r="DE5" s="64"/>
      <c r="DF5" s="61"/>
      <c r="DG5" s="72"/>
      <c r="DH5" s="73" t="s">
        <v>381</v>
      </c>
      <c r="DI5" s="60" t="s">
        <v>381</v>
      </c>
      <c r="DJ5" s="59" t="s">
        <v>381</v>
      </c>
      <c r="DK5" s="72"/>
      <c r="DL5" s="73"/>
      <c r="DM5" s="59"/>
      <c r="DN5" s="54"/>
      <c r="DO5" s="69" t="s">
        <v>29</v>
      </c>
      <c r="DP5" s="26" t="s">
        <v>30</v>
      </c>
      <c r="DQ5" s="26" t="s">
        <v>881</v>
      </c>
      <c r="DR5" s="26" t="s">
        <v>31</v>
      </c>
      <c r="DS5" s="26" t="s">
        <v>739</v>
      </c>
      <c r="DT5" s="26"/>
      <c r="DU5" s="71" t="s">
        <v>32</v>
      </c>
      <c r="DV5" s="58"/>
      <c r="DW5" s="26" t="s">
        <v>746</v>
      </c>
      <c r="DX5" s="58"/>
      <c r="DY5" s="233" t="s">
        <v>761</v>
      </c>
      <c r="DZ5" s="60"/>
      <c r="EA5" s="237" t="s">
        <v>763</v>
      </c>
      <c r="EB5" s="237"/>
      <c r="EC5" s="72"/>
      <c r="ED5" s="73" t="s">
        <v>751</v>
      </c>
      <c r="EE5" s="60" t="s">
        <v>754</v>
      </c>
      <c r="EF5" s="59" t="s">
        <v>755</v>
      </c>
      <c r="EG5" s="72"/>
      <c r="EH5" s="73"/>
      <c r="EI5" s="59"/>
    </row>
    <row r="6" spans="1:141" ht="13.2" customHeight="1" x14ac:dyDescent="0.25">
      <c r="A6" s="43"/>
      <c r="B6" s="65"/>
      <c r="C6" s="45" t="s">
        <v>355</v>
      </c>
      <c r="D6" s="74" t="s">
        <v>734</v>
      </c>
      <c r="E6" s="74" t="s">
        <v>42</v>
      </c>
      <c r="F6" s="11" t="s">
        <v>740</v>
      </c>
      <c r="G6" s="239" t="s">
        <v>744</v>
      </c>
      <c r="H6" s="240"/>
      <c r="I6" s="46" t="s">
        <v>747</v>
      </c>
      <c r="J6" s="239" t="s">
        <v>749</v>
      </c>
      <c r="K6" s="240"/>
      <c r="L6" s="67" t="s">
        <v>752</v>
      </c>
      <c r="M6" s="234" t="s">
        <v>752</v>
      </c>
      <c r="N6" s="46" t="s">
        <v>756</v>
      </c>
      <c r="O6" s="48" t="s">
        <v>758</v>
      </c>
      <c r="P6" s="49" t="s">
        <v>760</v>
      </c>
      <c r="Q6" s="14" t="s">
        <v>382</v>
      </c>
      <c r="R6" s="50"/>
      <c r="S6" s="51"/>
      <c r="T6" s="52" t="s">
        <v>383</v>
      </c>
      <c r="U6" s="50"/>
      <c r="V6" s="68"/>
      <c r="W6" s="54"/>
      <c r="X6" s="69"/>
      <c r="Y6" s="26" t="s">
        <v>384</v>
      </c>
      <c r="Z6" s="26" t="s">
        <v>385</v>
      </c>
      <c r="AA6" s="75" t="s">
        <v>386</v>
      </c>
      <c r="AB6" s="26" t="s">
        <v>387</v>
      </c>
      <c r="AC6" s="26"/>
      <c r="AD6" s="71" t="s">
        <v>388</v>
      </c>
      <c r="AE6" s="58"/>
      <c r="AF6" s="59" t="s">
        <v>389</v>
      </c>
      <c r="AG6" s="58"/>
      <c r="AH6" s="59" t="s">
        <v>390</v>
      </c>
      <c r="AI6" s="59" t="s">
        <v>390</v>
      </c>
      <c r="AJ6" s="60"/>
      <c r="AK6" s="237" t="s">
        <v>391</v>
      </c>
      <c r="AL6" s="237"/>
      <c r="AM6" s="58"/>
      <c r="AN6" s="59" t="s">
        <v>390</v>
      </c>
      <c r="AO6" s="72"/>
      <c r="AP6" s="63"/>
      <c r="AQ6" s="64" t="s">
        <v>383</v>
      </c>
      <c r="AR6" s="61"/>
      <c r="AS6" s="72"/>
      <c r="AT6" s="54"/>
      <c r="AU6" s="69"/>
      <c r="AV6" s="26" t="s">
        <v>384</v>
      </c>
      <c r="AW6" s="26" t="s">
        <v>385</v>
      </c>
      <c r="AX6" s="75" t="s">
        <v>386</v>
      </c>
      <c r="AY6" s="26" t="s">
        <v>387</v>
      </c>
      <c r="AZ6" s="26"/>
      <c r="BA6" s="71" t="s">
        <v>388</v>
      </c>
      <c r="BB6" s="58"/>
      <c r="BC6" s="59" t="s">
        <v>389</v>
      </c>
      <c r="BD6" s="58"/>
      <c r="BE6" s="59" t="s">
        <v>390</v>
      </c>
      <c r="BF6" s="60"/>
      <c r="BG6" s="237" t="s">
        <v>391</v>
      </c>
      <c r="BH6" s="237"/>
      <c r="BI6" s="58"/>
      <c r="BJ6" s="59" t="s">
        <v>390</v>
      </c>
      <c r="BK6" s="72"/>
      <c r="BL6" s="63"/>
      <c r="BM6" s="64" t="s">
        <v>383</v>
      </c>
      <c r="BN6" s="61"/>
      <c r="BO6" s="72"/>
      <c r="BP6" s="54"/>
      <c r="BQ6" s="69"/>
      <c r="BR6" s="26" t="s">
        <v>384</v>
      </c>
      <c r="BS6" s="26" t="s">
        <v>385</v>
      </c>
      <c r="BT6" s="75" t="s">
        <v>386</v>
      </c>
      <c r="BU6" s="26" t="s">
        <v>387</v>
      </c>
      <c r="BV6" s="26"/>
      <c r="BW6" s="71" t="s">
        <v>388</v>
      </c>
      <c r="BX6" s="58"/>
      <c r="BY6" s="59" t="s">
        <v>389</v>
      </c>
      <c r="BZ6" s="58"/>
      <c r="CA6" s="59" t="s">
        <v>390</v>
      </c>
      <c r="CB6" s="60"/>
      <c r="CC6" s="237" t="s">
        <v>391</v>
      </c>
      <c r="CD6" s="237"/>
      <c r="CE6" s="58"/>
      <c r="CF6" s="59" t="s">
        <v>390</v>
      </c>
      <c r="CG6" s="72"/>
      <c r="CH6" s="63"/>
      <c r="CI6" s="64" t="s">
        <v>383</v>
      </c>
      <c r="CJ6" s="61"/>
      <c r="CK6" s="72"/>
      <c r="CL6" s="54"/>
      <c r="CM6" s="69"/>
      <c r="CN6" s="26" t="s">
        <v>384</v>
      </c>
      <c r="CO6" s="26" t="s">
        <v>385</v>
      </c>
      <c r="CP6" s="75" t="s">
        <v>386</v>
      </c>
      <c r="CQ6" s="26" t="s">
        <v>387</v>
      </c>
      <c r="CR6" s="26"/>
      <c r="CS6" s="71" t="s">
        <v>388</v>
      </c>
      <c r="CT6" s="58"/>
      <c r="CU6" s="59" t="s">
        <v>389</v>
      </c>
      <c r="CV6" s="58"/>
      <c r="CW6" s="59" t="s">
        <v>390</v>
      </c>
      <c r="CX6" s="60"/>
      <c r="CY6" s="237" t="s">
        <v>391</v>
      </c>
      <c r="CZ6" s="237"/>
      <c r="DA6" s="58"/>
      <c r="DB6" s="59" t="s">
        <v>390</v>
      </c>
      <c r="DC6" s="72"/>
      <c r="DD6" s="63"/>
      <c r="DE6" s="64" t="s">
        <v>383</v>
      </c>
      <c r="DF6" s="61"/>
      <c r="DG6" s="72"/>
      <c r="DH6" s="73" t="s">
        <v>392</v>
      </c>
      <c r="DI6" s="60" t="s">
        <v>392</v>
      </c>
      <c r="DJ6" s="59" t="s">
        <v>393</v>
      </c>
      <c r="DK6" s="72"/>
      <c r="DL6" s="73"/>
      <c r="DM6" s="59"/>
      <c r="DN6" s="54"/>
      <c r="DO6" s="69"/>
      <c r="DP6" s="26" t="s">
        <v>355</v>
      </c>
      <c r="DQ6" s="26" t="s">
        <v>734</v>
      </c>
      <c r="DR6" s="26" t="s">
        <v>42</v>
      </c>
      <c r="DS6" s="26" t="s">
        <v>740</v>
      </c>
      <c r="DT6" s="26"/>
      <c r="DU6" s="71" t="s">
        <v>53</v>
      </c>
      <c r="DV6" s="58"/>
      <c r="DW6" s="26" t="s">
        <v>747</v>
      </c>
      <c r="DX6" s="58"/>
      <c r="DY6" s="233" t="s">
        <v>762</v>
      </c>
      <c r="DZ6" s="60"/>
      <c r="EA6" s="237" t="s">
        <v>764</v>
      </c>
      <c r="EB6" s="237"/>
      <c r="EC6" s="72"/>
      <c r="ED6" s="73" t="s">
        <v>752</v>
      </c>
      <c r="EE6" s="60" t="s">
        <v>752</v>
      </c>
      <c r="EF6" s="59" t="s">
        <v>756</v>
      </c>
      <c r="EG6" s="72"/>
      <c r="EH6" s="73"/>
      <c r="EI6" s="59"/>
    </row>
    <row r="7" spans="1:141" ht="13.2" customHeight="1" x14ac:dyDescent="0.25">
      <c r="A7" s="43"/>
      <c r="B7" s="65"/>
      <c r="C7" s="76" t="s">
        <v>33</v>
      </c>
      <c r="D7" s="45" t="s">
        <v>735</v>
      </c>
      <c r="E7" s="45" t="s">
        <v>736</v>
      </c>
      <c r="F7" s="77" t="s">
        <v>741</v>
      </c>
      <c r="G7" s="239" t="s">
        <v>53</v>
      </c>
      <c r="H7" s="240"/>
      <c r="I7" s="46" t="s">
        <v>738</v>
      </c>
      <c r="J7" s="239" t="s">
        <v>750</v>
      </c>
      <c r="K7" s="240"/>
      <c r="L7" s="67" t="s">
        <v>753</v>
      </c>
      <c r="M7" s="234" t="s">
        <v>753</v>
      </c>
      <c r="N7" s="46" t="s">
        <v>34</v>
      </c>
      <c r="O7" s="48"/>
      <c r="P7" s="78" t="s">
        <v>35</v>
      </c>
      <c r="Q7" s="79" t="s">
        <v>394</v>
      </c>
      <c r="R7" s="50"/>
      <c r="S7" s="51"/>
      <c r="T7" s="80" t="s">
        <v>395</v>
      </c>
      <c r="U7" s="50"/>
      <c r="V7" s="81"/>
      <c r="W7" s="54"/>
      <c r="X7" s="69"/>
      <c r="Z7" s="75" t="s">
        <v>396</v>
      </c>
      <c r="AA7" s="26" t="s">
        <v>397</v>
      </c>
      <c r="AB7" s="75" t="s">
        <v>398</v>
      </c>
      <c r="AC7" s="75"/>
      <c r="AD7" s="71" t="s">
        <v>399</v>
      </c>
      <c r="AE7" s="58"/>
      <c r="AF7" s="59"/>
      <c r="AG7" s="58"/>
      <c r="AH7" s="59" t="s">
        <v>400</v>
      </c>
      <c r="AI7" s="59" t="s">
        <v>400</v>
      </c>
      <c r="AJ7" s="58"/>
      <c r="AK7" s="237" t="s">
        <v>401</v>
      </c>
      <c r="AL7" s="237"/>
      <c r="AM7" s="58"/>
      <c r="AN7" s="59" t="s">
        <v>402</v>
      </c>
      <c r="AO7" s="83"/>
      <c r="AP7" s="63"/>
      <c r="AQ7" s="84" t="s">
        <v>395</v>
      </c>
      <c r="AR7" s="61"/>
      <c r="AS7" s="83"/>
      <c r="AT7" s="54"/>
      <c r="AU7" s="69"/>
      <c r="AW7" s="75" t="s">
        <v>396</v>
      </c>
      <c r="AX7" s="26" t="s">
        <v>397</v>
      </c>
      <c r="AY7" s="75" t="s">
        <v>398</v>
      </c>
      <c r="AZ7" s="75"/>
      <c r="BA7" s="71" t="s">
        <v>399</v>
      </c>
      <c r="BB7" s="58"/>
      <c r="BC7" s="59"/>
      <c r="BD7" s="58"/>
      <c r="BE7" s="59" t="s">
        <v>400</v>
      </c>
      <c r="BF7" s="58"/>
      <c r="BG7" s="237" t="s">
        <v>401</v>
      </c>
      <c r="BH7" s="237"/>
      <c r="BI7" s="58"/>
      <c r="BJ7" s="59" t="s">
        <v>402</v>
      </c>
      <c r="BK7" s="83"/>
      <c r="BL7" s="63"/>
      <c r="BM7" s="84" t="s">
        <v>395</v>
      </c>
      <c r="BN7" s="61"/>
      <c r="BO7" s="83"/>
      <c r="BP7" s="54"/>
      <c r="BQ7" s="69"/>
      <c r="BS7" s="75" t="s">
        <v>396</v>
      </c>
      <c r="BT7" s="26" t="s">
        <v>397</v>
      </c>
      <c r="BU7" s="75" t="s">
        <v>398</v>
      </c>
      <c r="BV7" s="75"/>
      <c r="BW7" s="71" t="s">
        <v>399</v>
      </c>
      <c r="BX7" s="58"/>
      <c r="BY7" s="59"/>
      <c r="BZ7" s="58"/>
      <c r="CA7" s="59" t="s">
        <v>402</v>
      </c>
      <c r="CB7" s="58"/>
      <c r="CC7" s="237" t="s">
        <v>401</v>
      </c>
      <c r="CD7" s="237"/>
      <c r="CE7" s="58"/>
      <c r="CF7" s="59" t="s">
        <v>402</v>
      </c>
      <c r="CG7" s="83"/>
      <c r="CH7" s="63"/>
      <c r="CI7" s="84" t="s">
        <v>395</v>
      </c>
      <c r="CJ7" s="61"/>
      <c r="CK7" s="83"/>
      <c r="CL7" s="54"/>
      <c r="CM7" s="69"/>
      <c r="CO7" s="75" t="s">
        <v>396</v>
      </c>
      <c r="CP7" s="26" t="s">
        <v>397</v>
      </c>
      <c r="CQ7" s="75" t="s">
        <v>398</v>
      </c>
      <c r="CR7" s="75"/>
      <c r="CS7" s="71" t="s">
        <v>399</v>
      </c>
      <c r="CT7" s="58"/>
      <c r="CU7" s="59"/>
      <c r="CV7" s="58"/>
      <c r="CW7" s="59" t="s">
        <v>402</v>
      </c>
      <c r="CX7" s="58"/>
      <c r="CY7" s="237" t="s">
        <v>401</v>
      </c>
      <c r="CZ7" s="237"/>
      <c r="DA7" s="58"/>
      <c r="DB7" s="59" t="s">
        <v>402</v>
      </c>
      <c r="DC7" s="83"/>
      <c r="DD7" s="63"/>
      <c r="DE7" s="84" t="s">
        <v>395</v>
      </c>
      <c r="DF7" s="61"/>
      <c r="DG7" s="83"/>
      <c r="DH7" s="73" t="s">
        <v>403</v>
      </c>
      <c r="DI7" s="60" t="s">
        <v>404</v>
      </c>
      <c r="DJ7" s="59" t="s">
        <v>405</v>
      </c>
      <c r="DK7" s="83"/>
      <c r="DL7" s="236" t="s">
        <v>406</v>
      </c>
      <c r="DM7" s="237"/>
      <c r="DN7" s="54"/>
      <c r="DO7" s="69"/>
      <c r="DP7" s="26" t="s">
        <v>33</v>
      </c>
      <c r="DQ7" s="26" t="s">
        <v>735</v>
      </c>
      <c r="DR7" s="26" t="s">
        <v>736</v>
      </c>
      <c r="DS7" s="26" t="s">
        <v>741</v>
      </c>
      <c r="DT7" s="75"/>
      <c r="DU7" s="71"/>
      <c r="DV7" s="58"/>
      <c r="DW7" s="26" t="s">
        <v>738</v>
      </c>
      <c r="DX7" s="58"/>
      <c r="DY7" s="59"/>
      <c r="DZ7" s="58"/>
      <c r="EA7" s="237" t="s">
        <v>765</v>
      </c>
      <c r="EB7" s="237"/>
      <c r="EC7" s="83"/>
      <c r="ED7" s="73" t="s">
        <v>753</v>
      </c>
      <c r="EE7" s="60" t="s">
        <v>753</v>
      </c>
      <c r="EF7" s="59" t="s">
        <v>34</v>
      </c>
      <c r="EG7" s="83"/>
      <c r="EH7" s="236" t="s">
        <v>766</v>
      </c>
      <c r="EI7" s="238"/>
    </row>
    <row r="8" spans="1:141" ht="13.2" customHeight="1" x14ac:dyDescent="0.25">
      <c r="A8" s="43"/>
      <c r="B8" s="65"/>
      <c r="C8" s="45"/>
      <c r="D8" s="92" t="s">
        <v>41</v>
      </c>
      <c r="E8" s="45" t="s">
        <v>737</v>
      </c>
      <c r="F8" s="11" t="s">
        <v>742</v>
      </c>
      <c r="G8" s="239" t="s">
        <v>36</v>
      </c>
      <c r="H8" s="240"/>
      <c r="I8" s="46" t="s">
        <v>37</v>
      </c>
      <c r="J8" s="239"/>
      <c r="K8" s="240"/>
      <c r="L8" s="85"/>
      <c r="M8" s="85"/>
      <c r="N8" s="86"/>
      <c r="O8" s="48" t="s">
        <v>38</v>
      </c>
      <c r="P8" s="78"/>
      <c r="Q8" s="79"/>
      <c r="R8" s="50"/>
      <c r="S8" s="51"/>
      <c r="T8" s="47"/>
      <c r="U8" s="87"/>
      <c r="V8" s="68"/>
      <c r="W8" s="54"/>
      <c r="X8" s="69"/>
      <c r="Y8" s="26"/>
      <c r="Z8" s="26" t="s">
        <v>407</v>
      </c>
      <c r="AA8" s="26" t="s">
        <v>408</v>
      </c>
      <c r="AB8" s="26" t="s">
        <v>409</v>
      </c>
      <c r="AC8" s="26"/>
      <c r="AD8" s="71"/>
      <c r="AE8" s="58"/>
      <c r="AF8" s="59" t="s">
        <v>410</v>
      </c>
      <c r="AG8" s="58"/>
      <c r="AH8" s="59" t="s">
        <v>411</v>
      </c>
      <c r="AI8" s="59" t="s">
        <v>411</v>
      </c>
      <c r="AJ8" s="58"/>
      <c r="AK8" s="237" t="s">
        <v>412</v>
      </c>
      <c r="AL8" s="237"/>
      <c r="AM8" s="58"/>
      <c r="AN8" s="59" t="s">
        <v>410</v>
      </c>
      <c r="AO8" s="72"/>
      <c r="AP8" s="63"/>
      <c r="AQ8" s="58"/>
      <c r="AR8" s="88"/>
      <c r="AS8" s="72"/>
      <c r="AT8" s="54"/>
      <c r="AU8" s="69"/>
      <c r="AV8" s="26"/>
      <c r="AW8" s="26" t="s">
        <v>407</v>
      </c>
      <c r="AX8" s="26" t="s">
        <v>408</v>
      </c>
      <c r="AY8" s="26" t="s">
        <v>409</v>
      </c>
      <c r="AZ8" s="26"/>
      <c r="BA8" s="71"/>
      <c r="BB8" s="58"/>
      <c r="BC8" s="59" t="s">
        <v>410</v>
      </c>
      <c r="BD8" s="58"/>
      <c r="BE8" s="59" t="s">
        <v>411</v>
      </c>
      <c r="BF8" s="58"/>
      <c r="BG8" s="237" t="s">
        <v>412</v>
      </c>
      <c r="BH8" s="237"/>
      <c r="BI8" s="58"/>
      <c r="BJ8" s="59" t="s">
        <v>410</v>
      </c>
      <c r="BK8" s="72"/>
      <c r="BL8" s="63"/>
      <c r="BM8" s="58"/>
      <c r="BN8" s="88"/>
      <c r="BO8" s="72"/>
      <c r="BP8" s="54"/>
      <c r="BQ8" s="69"/>
      <c r="BR8" s="26"/>
      <c r="BS8" s="26" t="s">
        <v>407</v>
      </c>
      <c r="BT8" s="26" t="s">
        <v>408</v>
      </c>
      <c r="BU8" s="26" t="s">
        <v>409</v>
      </c>
      <c r="BV8" s="26"/>
      <c r="BW8" s="71"/>
      <c r="BX8" s="58"/>
      <c r="BY8" s="59" t="s">
        <v>410</v>
      </c>
      <c r="BZ8" s="58"/>
      <c r="CA8" s="59" t="s">
        <v>410</v>
      </c>
      <c r="CB8" s="58"/>
      <c r="CC8" s="237" t="s">
        <v>412</v>
      </c>
      <c r="CD8" s="237"/>
      <c r="CE8" s="58"/>
      <c r="CF8" s="59" t="s">
        <v>410</v>
      </c>
      <c r="CG8" s="72"/>
      <c r="CH8" s="63"/>
      <c r="CI8" s="58"/>
      <c r="CJ8" s="88"/>
      <c r="CK8" s="72"/>
      <c r="CL8" s="54"/>
      <c r="CM8" s="69"/>
      <c r="CN8" s="26"/>
      <c r="CO8" s="26" t="s">
        <v>407</v>
      </c>
      <c r="CP8" s="26" t="s">
        <v>408</v>
      </c>
      <c r="CQ8" s="26" t="s">
        <v>409</v>
      </c>
      <c r="CR8" s="26"/>
      <c r="CS8" s="71"/>
      <c r="CT8" s="58"/>
      <c r="CU8" s="59" t="s">
        <v>410</v>
      </c>
      <c r="CV8" s="58"/>
      <c r="CW8" s="59" t="s">
        <v>410</v>
      </c>
      <c r="CX8" s="58"/>
      <c r="CY8" s="237" t="s">
        <v>412</v>
      </c>
      <c r="CZ8" s="237"/>
      <c r="DA8" s="58"/>
      <c r="DB8" s="59" t="s">
        <v>410</v>
      </c>
      <c r="DC8" s="72"/>
      <c r="DD8" s="63"/>
      <c r="DE8" s="58"/>
      <c r="DF8" s="88"/>
      <c r="DG8" s="72"/>
      <c r="DH8" s="89"/>
      <c r="DI8" s="90"/>
      <c r="DJ8" s="91"/>
      <c r="DK8" s="72"/>
      <c r="DL8" s="89"/>
      <c r="DM8" s="91"/>
      <c r="DN8" s="54"/>
      <c r="DO8" s="69"/>
      <c r="DP8" s="26"/>
      <c r="DQ8" s="26" t="s">
        <v>41</v>
      </c>
      <c r="DR8" s="26" t="s">
        <v>737</v>
      </c>
      <c r="DS8" s="26" t="s">
        <v>742</v>
      </c>
      <c r="DT8" s="26"/>
      <c r="DU8" s="71"/>
      <c r="DV8" s="58"/>
      <c r="DW8" s="59" t="s">
        <v>39</v>
      </c>
      <c r="DX8" s="58"/>
      <c r="DY8" s="59" t="s">
        <v>39</v>
      </c>
      <c r="DZ8" s="58"/>
      <c r="EA8" s="237" t="s">
        <v>40</v>
      </c>
      <c r="EB8" s="237"/>
      <c r="EC8" s="72"/>
      <c r="ED8" s="89"/>
      <c r="EE8" s="90"/>
      <c r="EF8" s="91"/>
      <c r="EG8" s="72"/>
      <c r="EH8" s="89"/>
      <c r="EI8" s="91"/>
    </row>
    <row r="9" spans="1:141" ht="13.2" customHeight="1" x14ac:dyDescent="0.25">
      <c r="A9" s="43"/>
      <c r="B9" s="65"/>
      <c r="C9" s="45"/>
      <c r="E9" s="45" t="s">
        <v>738</v>
      </c>
      <c r="F9" s="93" t="s">
        <v>743</v>
      </c>
      <c r="G9" s="67" t="s">
        <v>43</v>
      </c>
      <c r="H9" s="46" t="s">
        <v>745</v>
      </c>
      <c r="I9" s="46"/>
      <c r="J9" s="67" t="s">
        <v>43</v>
      </c>
      <c r="K9" s="46" t="s">
        <v>44</v>
      </c>
      <c r="L9" s="32"/>
      <c r="M9" s="32"/>
      <c r="N9" s="33"/>
      <c r="O9" s="94" t="s">
        <v>45</v>
      </c>
      <c r="P9" s="78" t="s">
        <v>43</v>
      </c>
      <c r="Q9" s="79"/>
      <c r="R9" s="50"/>
      <c r="S9" s="51"/>
      <c r="T9" s="47"/>
      <c r="U9" s="87"/>
      <c r="V9" s="53"/>
      <c r="W9" s="54"/>
      <c r="X9" s="69"/>
      <c r="Y9" s="26"/>
      <c r="Z9" s="54" t="s">
        <v>413</v>
      </c>
      <c r="AA9" s="26" t="s">
        <v>414</v>
      </c>
      <c r="AB9" s="95" t="s">
        <v>415</v>
      </c>
      <c r="AC9" s="54"/>
      <c r="AD9" s="71"/>
      <c r="AE9" s="58"/>
      <c r="AF9" s="59"/>
      <c r="AG9" s="58"/>
      <c r="AH9" s="59" t="s">
        <v>410</v>
      </c>
      <c r="AI9" s="59" t="s">
        <v>410</v>
      </c>
      <c r="AJ9" s="60"/>
      <c r="AK9" s="60"/>
      <c r="AL9" s="60"/>
      <c r="AM9" s="58"/>
      <c r="AN9" s="59"/>
      <c r="AO9" s="62"/>
      <c r="AP9" s="63"/>
      <c r="AQ9" s="58"/>
      <c r="AR9" s="88"/>
      <c r="AS9" s="62"/>
      <c r="AT9" s="54"/>
      <c r="AU9" s="69"/>
      <c r="AV9" s="26"/>
      <c r="AW9" s="54" t="s">
        <v>413</v>
      </c>
      <c r="AX9" s="26" t="s">
        <v>414</v>
      </c>
      <c r="AY9" s="95" t="s">
        <v>416</v>
      </c>
      <c r="AZ9" s="54"/>
      <c r="BA9" s="71">
        <f>BA13-DU13</f>
        <v>-978358717.5413208</v>
      </c>
      <c r="BB9" s="58"/>
      <c r="BC9" s="59"/>
      <c r="BD9" s="58"/>
      <c r="BE9" s="59" t="s">
        <v>410</v>
      </c>
      <c r="BF9" s="60"/>
      <c r="BG9" s="60"/>
      <c r="BH9" s="60"/>
      <c r="BI9" s="58"/>
      <c r="BJ9" s="59"/>
      <c r="BK9" s="62"/>
      <c r="BL9" s="63"/>
      <c r="BM9" s="58"/>
      <c r="BN9" s="88"/>
      <c r="BO9" s="62"/>
      <c r="BP9" s="54"/>
      <c r="BQ9" s="69"/>
      <c r="BR9" s="26"/>
      <c r="BS9" s="54" t="s">
        <v>413</v>
      </c>
      <c r="BT9" s="26" t="s">
        <v>414</v>
      </c>
      <c r="BU9" s="95" t="s">
        <v>417</v>
      </c>
      <c r="BV9" s="54"/>
      <c r="BW9" s="71">
        <f>BW13-DU13</f>
        <v>-915933719.44835186</v>
      </c>
      <c r="BX9" s="58"/>
      <c r="BY9" s="59"/>
      <c r="BZ9" s="58"/>
      <c r="CA9" s="59"/>
      <c r="CB9" s="60"/>
      <c r="CC9" s="60"/>
      <c r="CD9" s="60"/>
      <c r="CE9" s="58"/>
      <c r="CF9" s="59"/>
      <c r="CG9" s="62"/>
      <c r="CH9" s="63"/>
      <c r="CI9" s="58"/>
      <c r="CJ9" s="88"/>
      <c r="CK9" s="62"/>
      <c r="CL9" s="54"/>
      <c r="CM9" s="69"/>
      <c r="CN9" s="26"/>
      <c r="CO9" s="54" t="s">
        <v>413</v>
      </c>
      <c r="CP9" s="26" t="s">
        <v>414</v>
      </c>
      <c r="CQ9" s="95" t="s">
        <v>418</v>
      </c>
      <c r="CR9" s="54"/>
      <c r="CS9" s="71">
        <f>CS13-DU13</f>
        <v>-1222866554.1426754</v>
      </c>
      <c r="CT9" s="58"/>
      <c r="CU9" s="59"/>
      <c r="CV9" s="58"/>
      <c r="CW9" s="59"/>
      <c r="CX9" s="60"/>
      <c r="CY9" s="60"/>
      <c r="CZ9" s="60"/>
      <c r="DA9" s="58"/>
      <c r="DB9" s="59"/>
      <c r="DC9" s="62"/>
      <c r="DD9" s="63"/>
      <c r="DE9" s="58"/>
      <c r="DF9" s="88"/>
      <c r="DG9" s="62"/>
      <c r="DH9" s="37"/>
      <c r="DI9" s="38"/>
      <c r="DJ9" s="39"/>
      <c r="DK9" s="62"/>
      <c r="DL9" s="63"/>
      <c r="DM9" s="61"/>
      <c r="DN9" s="54"/>
      <c r="DO9" s="69"/>
      <c r="DP9" s="26"/>
      <c r="DR9" s="26" t="s">
        <v>738</v>
      </c>
      <c r="DS9" s="26" t="s">
        <v>743</v>
      </c>
      <c r="DT9" s="54"/>
      <c r="DU9" s="71"/>
      <c r="DV9" s="58"/>
      <c r="DW9" s="59"/>
      <c r="DX9" s="58"/>
      <c r="DY9" s="59"/>
      <c r="DZ9" s="60"/>
      <c r="EA9" s="60"/>
      <c r="EB9" s="60"/>
      <c r="EC9" s="62"/>
      <c r="ED9" s="37"/>
      <c r="EE9" s="38"/>
      <c r="EF9" s="39"/>
      <c r="EG9" s="62"/>
      <c r="EH9" s="63"/>
      <c r="EI9" s="61"/>
    </row>
    <row r="10" spans="1:141" x14ac:dyDescent="0.25">
      <c r="A10" s="43"/>
      <c r="B10" s="65"/>
      <c r="C10" s="9"/>
      <c r="D10" s="43"/>
      <c r="E10" s="96"/>
      <c r="F10" s="97"/>
      <c r="G10" s="67"/>
      <c r="H10" s="46"/>
      <c r="I10" s="46"/>
      <c r="J10" s="67"/>
      <c r="K10" s="46"/>
      <c r="L10" s="32"/>
      <c r="M10" s="32"/>
      <c r="N10" s="33"/>
      <c r="O10" s="34"/>
      <c r="P10" s="49"/>
      <c r="Q10" s="79"/>
      <c r="R10" s="50"/>
      <c r="S10" s="51"/>
      <c r="T10" s="47"/>
      <c r="U10" s="50"/>
      <c r="V10" s="68"/>
      <c r="W10" s="54"/>
      <c r="X10" s="69"/>
      <c r="Y10" s="21"/>
      <c r="Z10" s="54"/>
      <c r="AA10" s="54"/>
      <c r="AB10" s="54"/>
      <c r="AC10" s="54"/>
      <c r="AD10" s="71"/>
      <c r="AE10" s="58"/>
      <c r="AF10" s="59"/>
      <c r="AG10" s="58"/>
      <c r="AH10" s="98"/>
      <c r="AI10" s="98"/>
      <c r="AJ10" s="60"/>
      <c r="AK10" s="60"/>
      <c r="AL10" s="60"/>
      <c r="AM10" s="58"/>
      <c r="AN10" s="59"/>
      <c r="AO10" s="72"/>
      <c r="AP10" s="63">
        <f>AK10-BM10</f>
        <v>0</v>
      </c>
      <c r="AQ10" s="58"/>
      <c r="AR10" s="61"/>
      <c r="AS10" s="72"/>
      <c r="AT10" s="54"/>
      <c r="AU10" s="69"/>
      <c r="AV10" s="21"/>
      <c r="AW10" s="54"/>
      <c r="AX10" s="54"/>
      <c r="AY10" s="54"/>
      <c r="AZ10" s="54"/>
      <c r="BA10" s="71"/>
      <c r="BB10" s="58"/>
      <c r="BC10" s="59"/>
      <c r="BD10" s="58"/>
      <c r="BE10" s="98"/>
      <c r="BF10" s="60"/>
      <c r="BG10" s="60"/>
      <c r="BH10" s="60"/>
      <c r="BI10" s="58"/>
      <c r="BJ10" s="59"/>
      <c r="BK10" s="72"/>
      <c r="BL10" s="63">
        <f>BG10-CI10</f>
        <v>0</v>
      </c>
      <c r="BM10" s="58"/>
      <c r="BN10" s="61"/>
      <c r="BO10" s="72"/>
      <c r="BP10" s="54"/>
      <c r="BQ10" s="69"/>
      <c r="BR10" s="21"/>
      <c r="BS10" s="54"/>
      <c r="BT10" s="54"/>
      <c r="BU10" s="54"/>
      <c r="BV10" s="54"/>
      <c r="BW10" s="71"/>
      <c r="BX10" s="58"/>
      <c r="BY10" s="59"/>
      <c r="BZ10" s="58"/>
      <c r="CA10" s="59"/>
      <c r="CB10" s="60"/>
      <c r="CC10" s="60"/>
      <c r="CD10" s="60"/>
      <c r="CE10" s="58"/>
      <c r="CF10" s="59"/>
      <c r="CG10" s="72"/>
      <c r="CH10" s="63">
        <f>CC10-DE10</f>
        <v>0</v>
      </c>
      <c r="CI10" s="58"/>
      <c r="CJ10" s="61"/>
      <c r="CK10" s="72"/>
      <c r="CL10" s="54"/>
      <c r="CM10" s="69"/>
      <c r="CN10" s="21"/>
      <c r="CO10" s="54"/>
      <c r="CP10" s="54"/>
      <c r="CQ10" s="54"/>
      <c r="CR10" s="54"/>
      <c r="CS10" s="71"/>
      <c r="CT10" s="58"/>
      <c r="CU10" s="59"/>
      <c r="CV10" s="58"/>
      <c r="CW10" s="59"/>
      <c r="CX10" s="60"/>
      <c r="CY10" s="60">
        <f>CY13-CW13</f>
        <v>9757900060.6432571</v>
      </c>
      <c r="CZ10" s="60"/>
      <c r="DA10" s="58"/>
      <c r="DB10" s="59"/>
      <c r="DC10" s="72"/>
      <c r="DD10" s="63">
        <f>CY10-EA10</f>
        <v>9757900060.6432571</v>
      </c>
      <c r="DE10" s="58"/>
      <c r="DF10" s="61"/>
      <c r="DG10" s="72"/>
      <c r="DH10" s="236"/>
      <c r="DI10" s="237"/>
      <c r="DJ10" s="238"/>
      <c r="DK10" s="72"/>
      <c r="DL10" s="73"/>
      <c r="DM10" s="59"/>
      <c r="DN10" s="54"/>
      <c r="DO10" s="69"/>
      <c r="DP10" s="21"/>
      <c r="DQ10" s="54"/>
      <c r="DR10" s="54"/>
      <c r="DS10" s="54"/>
      <c r="DT10" s="54"/>
      <c r="DU10" s="71"/>
      <c r="DV10" s="58"/>
      <c r="DW10" s="59"/>
      <c r="DX10" s="58"/>
      <c r="DY10" s="59"/>
      <c r="DZ10" s="60"/>
      <c r="EA10" s="60"/>
      <c r="EB10" s="60"/>
      <c r="EC10" s="72"/>
      <c r="ED10" s="236"/>
      <c r="EE10" s="237"/>
      <c r="EF10" s="238"/>
      <c r="EG10" s="72"/>
      <c r="EH10" s="73"/>
      <c r="EI10" s="59"/>
    </row>
    <row r="11" spans="1:141" ht="36" x14ac:dyDescent="0.25">
      <c r="A11" s="43"/>
      <c r="B11" s="65"/>
      <c r="C11" s="76"/>
      <c r="D11" s="99" t="s">
        <v>46</v>
      </c>
      <c r="E11" s="99" t="s">
        <v>46</v>
      </c>
      <c r="F11" s="100" t="s">
        <v>47</v>
      </c>
      <c r="G11" s="67"/>
      <c r="H11" s="46"/>
      <c r="I11" s="100" t="s">
        <v>46</v>
      </c>
      <c r="J11" s="67"/>
      <c r="K11" s="46"/>
      <c r="L11" s="101"/>
      <c r="M11" s="101"/>
      <c r="N11" s="102"/>
      <c r="O11" s="34"/>
      <c r="P11" s="49"/>
      <c r="Q11" s="79"/>
      <c r="R11" s="86"/>
      <c r="S11" s="103" t="s">
        <v>419</v>
      </c>
      <c r="T11" s="104" t="s">
        <v>420</v>
      </c>
      <c r="U11" s="46" t="s">
        <v>421</v>
      </c>
      <c r="V11" s="68"/>
      <c r="W11" s="54"/>
      <c r="X11" s="69"/>
      <c r="Y11" s="105" t="s">
        <v>422</v>
      </c>
      <c r="Z11" s="106" t="s">
        <v>423</v>
      </c>
      <c r="AA11" s="106" t="s">
        <v>423</v>
      </c>
      <c r="AB11" s="107" t="s">
        <v>424</v>
      </c>
      <c r="AC11" s="56"/>
      <c r="AD11" s="108"/>
      <c r="AE11" s="109"/>
      <c r="AF11" s="110" t="s">
        <v>425</v>
      </c>
      <c r="AG11" s="109"/>
      <c r="AH11" s="110" t="s">
        <v>426</v>
      </c>
      <c r="AI11" s="110" t="s">
        <v>427</v>
      </c>
      <c r="AJ11" s="109"/>
      <c r="AK11" s="60" t="s">
        <v>419</v>
      </c>
      <c r="AL11" s="60" t="s">
        <v>421</v>
      </c>
      <c r="AM11" s="90"/>
      <c r="AN11" s="91" t="s">
        <v>428</v>
      </c>
      <c r="AO11" s="72"/>
      <c r="AP11" s="73" t="s">
        <v>419</v>
      </c>
      <c r="AQ11" s="111" t="s">
        <v>420</v>
      </c>
      <c r="AR11" s="59" t="s">
        <v>421</v>
      </c>
      <c r="AS11" s="72"/>
      <c r="AT11" s="54"/>
      <c r="AU11" s="69"/>
      <c r="AV11" s="105" t="s">
        <v>422</v>
      </c>
      <c r="AW11" s="106" t="s">
        <v>429</v>
      </c>
      <c r="AX11" s="106" t="s">
        <v>430</v>
      </c>
      <c r="AY11" s="107" t="s">
        <v>424</v>
      </c>
      <c r="AZ11" s="56"/>
      <c r="BA11" s="108"/>
      <c r="BB11" s="109"/>
      <c r="BC11" s="110" t="s">
        <v>431</v>
      </c>
      <c r="BD11" s="109"/>
      <c r="BE11" s="110" t="s">
        <v>427</v>
      </c>
      <c r="BF11" s="109"/>
      <c r="BG11" s="60" t="s">
        <v>419</v>
      </c>
      <c r="BH11" s="60" t="s">
        <v>421</v>
      </c>
      <c r="BI11" s="90"/>
      <c r="BJ11" s="91" t="s">
        <v>428</v>
      </c>
      <c r="BK11" s="72"/>
      <c r="BL11" s="73" t="s">
        <v>419</v>
      </c>
      <c r="BM11" s="111" t="s">
        <v>420</v>
      </c>
      <c r="BN11" s="59" t="s">
        <v>421</v>
      </c>
      <c r="BO11" s="72"/>
      <c r="BP11" s="54"/>
      <c r="BQ11" s="69"/>
      <c r="BR11" s="105" t="s">
        <v>422</v>
      </c>
      <c r="BS11" s="106" t="s">
        <v>432</v>
      </c>
      <c r="BT11" s="26">
        <v>2021</v>
      </c>
      <c r="BU11" s="26">
        <v>2020</v>
      </c>
      <c r="BV11" s="56"/>
      <c r="BW11" s="112" t="s">
        <v>432</v>
      </c>
      <c r="BX11" s="90"/>
      <c r="BY11" s="110" t="s">
        <v>433</v>
      </c>
      <c r="BZ11" s="90"/>
      <c r="CA11" s="110" t="s">
        <v>433</v>
      </c>
      <c r="CB11" s="109"/>
      <c r="CC11" s="60" t="s">
        <v>419</v>
      </c>
      <c r="CD11" s="60" t="s">
        <v>421</v>
      </c>
      <c r="CE11" s="90"/>
      <c r="CF11" s="91" t="s">
        <v>428</v>
      </c>
      <c r="CG11" s="72"/>
      <c r="CH11" s="73" t="s">
        <v>419</v>
      </c>
      <c r="CI11" s="111" t="s">
        <v>420</v>
      </c>
      <c r="CJ11" s="59" t="s">
        <v>421</v>
      </c>
      <c r="CK11" s="72"/>
      <c r="CL11" s="54"/>
      <c r="CM11" s="69"/>
      <c r="CN11" s="105" t="s">
        <v>422</v>
      </c>
      <c r="CO11" s="106" t="s">
        <v>434</v>
      </c>
      <c r="CP11" s="26">
        <v>2020</v>
      </c>
      <c r="CQ11" s="26">
        <v>2020</v>
      </c>
      <c r="CR11" s="56"/>
      <c r="CS11" s="112" t="s">
        <v>434</v>
      </c>
      <c r="CT11" s="90"/>
      <c r="CU11" s="110" t="s">
        <v>435</v>
      </c>
      <c r="CV11" s="90"/>
      <c r="CW11" s="110" t="s">
        <v>435</v>
      </c>
      <c r="CX11" s="109"/>
      <c r="CY11" s="60" t="s">
        <v>419</v>
      </c>
      <c r="CZ11" s="60" t="s">
        <v>421</v>
      </c>
      <c r="DA11" s="90"/>
      <c r="DB11" s="91" t="s">
        <v>428</v>
      </c>
      <c r="DC11" s="72"/>
      <c r="DD11" s="73" t="s">
        <v>419</v>
      </c>
      <c r="DE11" s="111" t="s">
        <v>420</v>
      </c>
      <c r="DF11" s="59" t="s">
        <v>421</v>
      </c>
      <c r="DG11" s="72"/>
      <c r="DH11" s="113">
        <v>2020</v>
      </c>
      <c r="DI11" s="109">
        <v>2020</v>
      </c>
      <c r="DJ11" s="114">
        <v>2020</v>
      </c>
      <c r="DK11" s="72"/>
      <c r="DL11" s="113" t="s">
        <v>399</v>
      </c>
      <c r="DM11" s="114" t="s">
        <v>436</v>
      </c>
      <c r="DN11" s="54"/>
      <c r="DO11" s="69"/>
      <c r="DP11" s="105" t="s">
        <v>48</v>
      </c>
      <c r="DQ11" s="56" t="s">
        <v>49</v>
      </c>
      <c r="DR11" s="26">
        <v>2020</v>
      </c>
      <c r="DS11" s="56" t="s">
        <v>50</v>
      </c>
      <c r="DT11" s="56"/>
      <c r="DU11" s="115">
        <v>2020</v>
      </c>
      <c r="DV11" s="90"/>
      <c r="DW11" s="114" t="s">
        <v>51</v>
      </c>
      <c r="DX11" s="90"/>
      <c r="DY11" s="114" t="s">
        <v>52</v>
      </c>
      <c r="DZ11" s="109"/>
      <c r="EA11" s="60" t="s">
        <v>43</v>
      </c>
      <c r="EB11" s="60" t="s">
        <v>44</v>
      </c>
      <c r="EC11" s="72"/>
      <c r="ED11" s="113">
        <v>2020</v>
      </c>
      <c r="EE11" s="109">
        <v>2020</v>
      </c>
      <c r="EF11" s="114">
        <v>2020</v>
      </c>
      <c r="EG11" s="72"/>
      <c r="EH11" s="113" t="s">
        <v>53</v>
      </c>
      <c r="EI11" s="114" t="s">
        <v>54</v>
      </c>
    </row>
    <row r="12" spans="1:141" ht="13.2" customHeight="1" x14ac:dyDescent="0.25">
      <c r="A12" s="43"/>
      <c r="B12" s="65"/>
      <c r="C12" s="9"/>
      <c r="D12" s="116"/>
      <c r="E12" s="45"/>
      <c r="F12" s="10"/>
      <c r="G12" s="117"/>
      <c r="H12" s="118"/>
      <c r="I12" s="118"/>
      <c r="J12" s="117"/>
      <c r="K12" s="118"/>
      <c r="L12" s="32"/>
      <c r="M12" s="32"/>
      <c r="N12" s="33"/>
      <c r="O12" s="34"/>
      <c r="P12" s="49"/>
      <c r="Q12" s="79"/>
      <c r="R12" s="87"/>
      <c r="S12" s="51"/>
      <c r="T12" s="52"/>
      <c r="U12" s="50"/>
      <c r="V12" s="18"/>
      <c r="W12" s="54"/>
      <c r="X12" s="69"/>
      <c r="Y12" s="21"/>
      <c r="Z12" s="119"/>
      <c r="AA12" s="26"/>
      <c r="AB12" s="21"/>
      <c r="AC12" s="21"/>
      <c r="AD12" s="120"/>
      <c r="AE12" s="121"/>
      <c r="AF12" s="122"/>
      <c r="AG12" s="121"/>
      <c r="AH12" s="88"/>
      <c r="AI12" s="122"/>
      <c r="AJ12" s="123"/>
      <c r="AK12" s="123"/>
      <c r="AL12" s="123"/>
      <c r="AM12" s="121"/>
      <c r="AN12" s="122"/>
      <c r="AO12" s="27"/>
      <c r="AP12" s="63"/>
      <c r="AQ12" s="64"/>
      <c r="AR12" s="61"/>
      <c r="AS12" s="27"/>
      <c r="AT12" s="54"/>
      <c r="AU12" s="69"/>
      <c r="AV12" s="21"/>
      <c r="AW12" s="119"/>
      <c r="AX12" s="26"/>
      <c r="AY12" s="21"/>
      <c r="AZ12" s="21"/>
      <c r="BA12" s="120"/>
      <c r="BB12" s="121"/>
      <c r="BC12" s="122"/>
      <c r="BD12" s="121"/>
      <c r="BE12" s="122"/>
      <c r="BF12" s="123"/>
      <c r="BG12" s="123"/>
      <c r="BH12" s="123"/>
      <c r="BI12" s="121"/>
      <c r="BJ12" s="122"/>
      <c r="BK12" s="27"/>
      <c r="BL12" s="63"/>
      <c r="BM12" s="64"/>
      <c r="BN12" s="61"/>
      <c r="BO12" s="27"/>
      <c r="BP12" s="54"/>
      <c r="BQ12" s="69"/>
      <c r="BR12" s="21"/>
      <c r="BS12" s="26"/>
      <c r="BT12" s="26"/>
      <c r="BU12" s="21"/>
      <c r="BV12" s="21"/>
      <c r="BW12" s="120"/>
      <c r="BX12" s="121"/>
      <c r="BY12" s="122"/>
      <c r="BZ12" s="121"/>
      <c r="CA12" s="122"/>
      <c r="CB12" s="123"/>
      <c r="CC12" s="123"/>
      <c r="CD12" s="123"/>
      <c r="CE12" s="121"/>
      <c r="CF12" s="122"/>
      <c r="CG12" s="27"/>
      <c r="CH12" s="63"/>
      <c r="CI12" s="64"/>
      <c r="CJ12" s="61"/>
      <c r="CK12" s="27"/>
      <c r="CL12" s="54"/>
      <c r="CM12" s="69"/>
      <c r="CN12" s="21"/>
      <c r="CO12" s="26"/>
      <c r="CP12" s="26"/>
      <c r="CQ12" s="21"/>
      <c r="CR12" s="21"/>
      <c r="CS12" s="120"/>
      <c r="CT12" s="121"/>
      <c r="CU12" s="122"/>
      <c r="CV12" s="121"/>
      <c r="CW12" s="122"/>
      <c r="CX12" s="123"/>
      <c r="CY12" s="123"/>
      <c r="CZ12" s="123"/>
      <c r="DA12" s="121"/>
      <c r="DB12" s="122"/>
      <c r="DC12" s="27"/>
      <c r="DD12" s="63"/>
      <c r="DE12" s="64"/>
      <c r="DF12" s="61"/>
      <c r="DG12" s="27"/>
      <c r="DH12" s="37"/>
      <c r="DI12" s="38"/>
      <c r="DJ12" s="39"/>
      <c r="DK12" s="27"/>
      <c r="DL12" s="63"/>
      <c r="DM12" s="61"/>
      <c r="DN12" s="54"/>
      <c r="DO12" s="69"/>
      <c r="DP12" s="21"/>
      <c r="DQ12" s="26"/>
      <c r="DR12" s="26"/>
      <c r="DS12" s="21"/>
      <c r="DT12" s="21"/>
      <c r="DU12" s="120"/>
      <c r="DV12" s="124"/>
      <c r="DW12" s="122"/>
      <c r="DX12" s="124"/>
      <c r="DY12" s="122"/>
      <c r="DZ12" s="125"/>
      <c r="EA12" s="125"/>
      <c r="EB12" s="125"/>
      <c r="EC12" s="27"/>
      <c r="ED12" s="37"/>
      <c r="EE12" s="38"/>
      <c r="EF12" s="39"/>
      <c r="EG12" s="27"/>
      <c r="EH12" s="63"/>
      <c r="EI12" s="61"/>
    </row>
    <row r="13" spans="1:141" ht="13.2" customHeight="1" x14ac:dyDescent="0.25">
      <c r="A13" s="43"/>
      <c r="B13" s="126" t="s">
        <v>55</v>
      </c>
      <c r="C13" s="127">
        <f>SUM(C15:C307)</f>
        <v>5495408</v>
      </c>
      <c r="D13" s="127">
        <f t="shared" ref="D13:F13" si="0">SUM(D15:D307)</f>
        <v>7653477383.3245449</v>
      </c>
      <c r="E13" s="127">
        <f t="shared" si="0"/>
        <v>792223406.31667566</v>
      </c>
      <c r="F13" s="128">
        <f t="shared" si="0"/>
        <v>5951094</v>
      </c>
      <c r="G13" s="127">
        <f>SUM(G15:G307)</f>
        <v>7659428477.3245468</v>
      </c>
      <c r="H13" s="129">
        <f>G13/C13</f>
        <v>1393.7870449882059</v>
      </c>
      <c r="I13" s="130">
        <f>SUM(I15:I307)</f>
        <v>2361900015.0115619</v>
      </c>
      <c r="J13" s="131">
        <f>SUM(J15:J307)</f>
        <v>10021328492.336103</v>
      </c>
      <c r="K13" s="129">
        <f>J13/C13</f>
        <v>1823.5822512789048</v>
      </c>
      <c r="L13" s="131">
        <f>SUM(L15:L307)</f>
        <v>315128312.95998424</v>
      </c>
      <c r="M13" s="131">
        <f>SUM(M15:M307)</f>
        <v>118587757.71880005</v>
      </c>
      <c r="N13" s="130">
        <f>SUM(N15:N307)</f>
        <v>-196540555.24118418</v>
      </c>
      <c r="O13" s="34"/>
      <c r="P13" s="132">
        <f t="shared" ref="P13" si="1">J13+N13+O13</f>
        <v>9824787937.0949192</v>
      </c>
      <c r="Q13" s="133">
        <v>350000000</v>
      </c>
      <c r="R13" s="130"/>
      <c r="S13" s="134"/>
      <c r="T13" s="135"/>
      <c r="U13" s="136"/>
      <c r="V13" s="137"/>
      <c r="W13" s="54"/>
      <c r="X13" s="138" t="s">
        <v>437</v>
      </c>
      <c r="Y13" s="139">
        <f>SUM(Y15:Y308)</f>
        <v>5495408</v>
      </c>
      <c r="Z13" s="139">
        <f>SUM(Z15:Z308)</f>
        <v>7650898952.0470934</v>
      </c>
      <c r="AA13" s="139">
        <f>SUM(AA15:AA308)</f>
        <v>792223817.59428406</v>
      </c>
      <c r="AB13" s="41">
        <f>SUM(AB15:AB308)</f>
        <v>-18831955</v>
      </c>
      <c r="AC13" s="140"/>
      <c r="AD13" s="141">
        <f>SUM(AD15:AD308)</f>
        <v>7632067579.0470934</v>
      </c>
      <c r="AE13" s="41"/>
      <c r="AF13" s="42">
        <f>SUM(AF15:AF308)</f>
        <v>2448000015</v>
      </c>
      <c r="AG13" s="41"/>
      <c r="AH13" s="42">
        <v>-86000000</v>
      </c>
      <c r="AI13" s="42">
        <f>SUM(AI15:AI308)</f>
        <v>-123000000.00000001</v>
      </c>
      <c r="AJ13" s="41"/>
      <c r="AK13" s="41">
        <f>SUM(AK15:AK308)</f>
        <v>9994067594.0470943</v>
      </c>
      <c r="AL13" s="142">
        <f>AK13/Y13</f>
        <v>1818.621582609898</v>
      </c>
      <c r="AM13" s="41"/>
      <c r="AN13" s="42">
        <f>SUM(AN15:AN308)</f>
        <v>0</v>
      </c>
      <c r="AO13" s="143"/>
      <c r="AP13" s="144">
        <f t="shared" ref="AP13" si="2">AK13-$EA13</f>
        <v>-937699020.73881149</v>
      </c>
      <c r="AQ13" s="145">
        <f t="shared" ref="AQ13" si="3">AP13/$EA13</f>
        <v>-8.5777446023272599E-2</v>
      </c>
      <c r="AR13" s="146">
        <f t="shared" ref="AR13" si="4">AP13/Y13</f>
        <v>-170.6331942485092</v>
      </c>
      <c r="AS13" s="143"/>
      <c r="AT13" s="54"/>
      <c r="AU13" s="138" t="s">
        <v>437</v>
      </c>
      <c r="AV13" s="139">
        <f>SUM(AV15:AV308)</f>
        <v>5495408</v>
      </c>
      <c r="AW13" s="139">
        <f>SUM(AW15:AW308)</f>
        <v>7589239255.2446041</v>
      </c>
      <c r="AX13" s="139">
        <f>SUM(AX15:AX308)</f>
        <v>795489105.2564069</v>
      </c>
      <c r="AY13" s="41">
        <f>SUM(AY15:AY308)</f>
        <v>-18831373</v>
      </c>
      <c r="AZ13" s="140"/>
      <c r="BA13" s="141">
        <f>SUM(BA15:BA308)</f>
        <v>7570407882.2446032</v>
      </c>
      <c r="BB13" s="41"/>
      <c r="BC13" s="42">
        <f>SUM(BC15:BC308)</f>
        <v>2448000015</v>
      </c>
      <c r="BD13" s="41"/>
      <c r="BE13" s="42">
        <f>SUM(BE15:BE308)</f>
        <v>-123000000.00000001</v>
      </c>
      <c r="BF13" s="41"/>
      <c r="BG13" s="41">
        <f>SUM(BG15:BG308)</f>
        <v>9895407897.2446041</v>
      </c>
      <c r="BH13" s="142">
        <f>BG13/AV13</f>
        <v>1800.6684666988519</v>
      </c>
      <c r="BI13" s="41"/>
      <c r="BJ13" s="42">
        <f>SUM(BJ15:BJ308)</f>
        <v>0</v>
      </c>
      <c r="BK13" s="143"/>
      <c r="BL13" s="144">
        <f t="shared" ref="BL13" si="5">BG13-$EA13</f>
        <v>-1036358717.5413017</v>
      </c>
      <c r="BM13" s="145">
        <f t="shared" ref="BM13" si="6">BL13/$EA13</f>
        <v>-9.4802492045481565E-2</v>
      </c>
      <c r="BN13" s="146">
        <f t="shared" ref="BN13" si="7">BL13/AV13</f>
        <v>-188.58631015955535</v>
      </c>
      <c r="BO13" s="143"/>
      <c r="BP13" s="54"/>
      <c r="BQ13" s="138" t="s">
        <v>437</v>
      </c>
      <c r="BR13" s="139">
        <f>SUM(BR15:BR308)</f>
        <v>5495408</v>
      </c>
      <c r="BS13" s="139">
        <f>SUM(BS15:BS308)</f>
        <v>7670236352.3375702</v>
      </c>
      <c r="BT13" s="139">
        <f>SUM(BT15:BT308)</f>
        <v>869714477.12882745</v>
      </c>
      <c r="BU13" s="41">
        <f>SUM(BU15:BU308)</f>
        <v>-37404054</v>
      </c>
      <c r="BV13" s="140"/>
      <c r="BW13" s="141">
        <f>SUM(BW15:BW308)</f>
        <v>7632832880.3375721</v>
      </c>
      <c r="BX13" s="41"/>
      <c r="BY13" s="42">
        <f>SUM(BY15:BY308)</f>
        <v>2432000015.000001</v>
      </c>
      <c r="BZ13" s="41"/>
      <c r="CA13" s="42">
        <f>SUM(CA15:CA308)</f>
        <v>-571999999.99999976</v>
      </c>
      <c r="CB13" s="41"/>
      <c r="CC13" s="41">
        <f>SUM(CC15:CC308)</f>
        <v>9492832895.3375778</v>
      </c>
      <c r="CD13" s="142">
        <f>CC13/BR13</f>
        <v>1727.4118491907384</v>
      </c>
      <c r="CE13" s="41"/>
      <c r="CF13" s="42">
        <f>SUM(CF15:CF308)</f>
        <v>0</v>
      </c>
      <c r="CG13" s="143"/>
      <c r="CH13" s="147">
        <f>CC13-$EA13</f>
        <v>-1438933719.448328</v>
      </c>
      <c r="CI13" s="148">
        <f>CH13/$EA13</f>
        <v>-0.1316286534604644</v>
      </c>
      <c r="CJ13" s="149">
        <f>CH13/BR13</f>
        <v>-261.84292766766873</v>
      </c>
      <c r="CK13" s="143"/>
      <c r="CL13" s="54"/>
      <c r="CM13" s="138" t="s">
        <v>437</v>
      </c>
      <c r="CN13" s="139">
        <f>SUM(CN15:CN308)</f>
        <v>5495408</v>
      </c>
      <c r="CO13" s="139">
        <f>SUM(CO15:CO308)</f>
        <v>7363162592.6432486</v>
      </c>
      <c r="CP13" s="139">
        <f>SUM(CP15:CP308)</f>
        <v>779336000.90850151</v>
      </c>
      <c r="CQ13" s="41">
        <f>SUM(CQ15:CQ308)</f>
        <v>-37262547</v>
      </c>
      <c r="CR13" s="140"/>
      <c r="CS13" s="141">
        <f>SUM(CS15:CS308)</f>
        <v>7325900045.6432486</v>
      </c>
      <c r="CT13" s="41"/>
      <c r="CU13" s="42">
        <f>SUM(CU15:CU308)</f>
        <v>2432000015.000001</v>
      </c>
      <c r="CV13" s="41"/>
      <c r="CW13" s="42">
        <f>SUM(CW15:CW308)</f>
        <v>-571999999.99999976</v>
      </c>
      <c r="CX13" s="41"/>
      <c r="CY13" s="41">
        <f>SUM(CY15:CY308)</f>
        <v>9185900060.6432571</v>
      </c>
      <c r="CZ13" s="142">
        <f>CY13/CN13</f>
        <v>1671.5592474013317</v>
      </c>
      <c r="DA13" s="41"/>
      <c r="DB13" s="42">
        <f>SUM(DB15:DB308)</f>
        <v>0</v>
      </c>
      <c r="DC13" s="143"/>
      <c r="DD13" s="147">
        <f>CY13-$EA13</f>
        <v>-1745866554.1426487</v>
      </c>
      <c r="DE13" s="148">
        <f>DD13/$EA13</f>
        <v>-0.15970580196811499</v>
      </c>
      <c r="DF13" s="149">
        <f>DD13/CN13</f>
        <v>-317.69552945707557</v>
      </c>
      <c r="DG13" s="143"/>
      <c r="DH13" s="40">
        <f>SUM(DH15:DH308)</f>
        <v>297414319.89095575</v>
      </c>
      <c r="DI13" s="41">
        <f>SUM(DI15:DI308)</f>
        <v>112997849.83530006</v>
      </c>
      <c r="DJ13" s="42">
        <f>SUM(DJ15:DJ308)</f>
        <v>-184416470.05565596</v>
      </c>
      <c r="DK13" s="143"/>
      <c r="DL13" s="40" t="e">
        <f>SUM(DL15:DL308)</f>
        <v>#REF!</v>
      </c>
      <c r="DM13" s="42" t="e">
        <f>DL13/12</f>
        <v>#REF!</v>
      </c>
      <c r="DN13" s="54"/>
      <c r="DO13" s="138" t="s">
        <v>55</v>
      </c>
      <c r="DP13" s="139">
        <f>SUM(DP15:DP308)</f>
        <v>5488130</v>
      </c>
      <c r="DQ13" s="139">
        <f>SUM(DQ15:DQ308)</f>
        <v>8567597972.785923</v>
      </c>
      <c r="DR13" s="139">
        <f>SUM(DR15:DR308)</f>
        <v>779336000.90850198</v>
      </c>
      <c r="DS13" s="41">
        <f>SUM(DS15:DS308)</f>
        <v>-8026872</v>
      </c>
      <c r="DT13" s="140"/>
      <c r="DU13" s="141">
        <f>SUM(DU15:DU308)</f>
        <v>8548766599.785924</v>
      </c>
      <c r="DV13" s="41"/>
      <c r="DW13" s="42">
        <f>SUM(DW15:DW308)</f>
        <v>2269000015.0000014</v>
      </c>
      <c r="DX13" s="41"/>
      <c r="DY13" s="42">
        <f>SUM(DY15:DY308)</f>
        <v>113999999.99999999</v>
      </c>
      <c r="DZ13" s="41"/>
      <c r="EA13" s="41">
        <f>SUM(EA15:EA308)</f>
        <v>10931766614.785906</v>
      </c>
      <c r="EB13" s="142">
        <f>EA13/DP13</f>
        <v>1991.8927967788493</v>
      </c>
      <c r="EC13" s="143"/>
      <c r="ED13" s="40">
        <f>SUM(ED15:ED308)</f>
        <v>0</v>
      </c>
      <c r="EE13" s="41">
        <f>SUM(EE15:EE308)</f>
        <v>0</v>
      </c>
      <c r="EF13" s="42">
        <f>SUM(EF15:EF308)</f>
        <v>-184340840.25158346</v>
      </c>
      <c r="EG13" s="143"/>
      <c r="EH13" s="40">
        <f>SUM(EH15:EH308)</f>
        <v>10747425774.534336</v>
      </c>
      <c r="EI13" s="42">
        <f>EH13/12</f>
        <v>895618814.54452801</v>
      </c>
      <c r="EK13" s="30" t="s">
        <v>56</v>
      </c>
    </row>
    <row r="14" spans="1:141" s="164" customFormat="1" ht="13.2" customHeight="1" x14ac:dyDescent="0.25">
      <c r="A14" s="150"/>
      <c r="B14" s="150"/>
      <c r="C14" s="150"/>
      <c r="D14" s="151"/>
      <c r="E14" s="152"/>
      <c r="F14" s="153"/>
      <c r="G14" s="152"/>
      <c r="H14" s="154"/>
      <c r="I14" s="155"/>
      <c r="J14" s="152"/>
      <c r="K14" s="154"/>
      <c r="L14" s="156"/>
      <c r="M14" s="156"/>
      <c r="N14" s="157"/>
      <c r="O14" s="158"/>
      <c r="P14" s="159"/>
      <c r="Q14" s="160"/>
      <c r="R14" s="161"/>
      <c r="S14" s="162"/>
      <c r="T14" s="163"/>
      <c r="U14" s="155"/>
      <c r="W14" s="165"/>
      <c r="X14" s="165"/>
      <c r="Y14" s="165"/>
      <c r="Z14" s="166"/>
      <c r="AA14" s="165"/>
      <c r="AB14" s="165"/>
      <c r="AC14" s="165"/>
      <c r="AD14" s="167"/>
      <c r="AE14" s="168"/>
      <c r="AF14" s="169"/>
      <c r="AG14" s="168"/>
      <c r="AH14" s="170"/>
      <c r="AI14" s="169"/>
      <c r="AJ14" s="165"/>
      <c r="AK14" s="165"/>
      <c r="AL14" s="171"/>
      <c r="AM14" s="168"/>
      <c r="AN14" s="169"/>
      <c r="AO14" s="172"/>
      <c r="AP14" s="173"/>
      <c r="AQ14" s="174"/>
      <c r="AR14" s="169"/>
      <c r="AS14" s="172"/>
      <c r="AT14" s="165"/>
      <c r="AU14" s="165"/>
      <c r="AV14" s="165"/>
      <c r="AW14" s="166"/>
      <c r="AX14" s="165"/>
      <c r="AY14" s="165"/>
      <c r="AZ14" s="165"/>
      <c r="BA14" s="167"/>
      <c r="BB14" s="168"/>
      <c r="BC14" s="169"/>
      <c r="BD14" s="168"/>
      <c r="BE14" s="169"/>
      <c r="BF14" s="165"/>
      <c r="BG14" s="165"/>
      <c r="BH14" s="171"/>
      <c r="BI14" s="168"/>
      <c r="BJ14" s="169"/>
      <c r="BK14" s="172"/>
      <c r="BL14" s="173"/>
      <c r="BM14" s="174"/>
      <c r="BN14" s="169"/>
      <c r="BO14" s="172"/>
      <c r="BP14" s="165"/>
      <c r="BQ14" s="165"/>
      <c r="BR14" s="165"/>
      <c r="BS14" s="165"/>
      <c r="BT14" s="165"/>
      <c r="BU14" s="165"/>
      <c r="BV14" s="165"/>
      <c r="BW14" s="167"/>
      <c r="BX14" s="168"/>
      <c r="BY14" s="169"/>
      <c r="BZ14" s="168"/>
      <c r="CA14" s="169"/>
      <c r="CB14" s="165"/>
      <c r="CC14" s="165"/>
      <c r="CD14" s="171"/>
      <c r="CE14" s="168"/>
      <c r="CF14" s="169"/>
      <c r="CG14" s="172"/>
      <c r="CH14" s="173"/>
      <c r="CI14" s="174"/>
      <c r="CJ14" s="169"/>
      <c r="CK14" s="172"/>
      <c r="CL14" s="165"/>
      <c r="CM14" s="165"/>
      <c r="CN14" s="165"/>
      <c r="CO14" s="165"/>
      <c r="CP14" s="165"/>
      <c r="CQ14" s="165"/>
      <c r="CR14" s="165"/>
      <c r="CS14" s="167"/>
      <c r="CT14" s="168"/>
      <c r="CU14" s="169"/>
      <c r="CV14" s="168"/>
      <c r="CW14" s="169"/>
      <c r="CX14" s="165"/>
      <c r="CY14" s="165"/>
      <c r="CZ14" s="171"/>
      <c r="DA14" s="168"/>
      <c r="DB14" s="169"/>
      <c r="DC14" s="172"/>
      <c r="DD14" s="173"/>
      <c r="DE14" s="174"/>
      <c r="DF14" s="169"/>
      <c r="DG14" s="172"/>
      <c r="DH14" s="175"/>
      <c r="DI14" s="176"/>
      <c r="DJ14" s="177"/>
      <c r="DK14" s="172"/>
      <c r="DL14" s="178"/>
      <c r="DM14" s="179"/>
      <c r="DN14" s="165"/>
      <c r="DO14" s="165"/>
      <c r="DP14" s="165"/>
      <c r="DQ14" s="165"/>
      <c r="DR14" s="165"/>
      <c r="DS14" s="165"/>
      <c r="DT14" s="165"/>
      <c r="DU14" s="167"/>
      <c r="DV14" s="168"/>
      <c r="DW14" s="169"/>
      <c r="DX14" s="168"/>
      <c r="DY14" s="169"/>
      <c r="DZ14" s="165"/>
      <c r="EA14" s="165"/>
      <c r="EB14" s="171"/>
      <c r="EC14" s="172"/>
      <c r="ED14" s="175"/>
      <c r="EE14" s="176"/>
      <c r="EF14" s="177"/>
      <c r="EG14" s="172"/>
      <c r="EH14" s="178"/>
      <c r="EI14" s="179"/>
    </row>
    <row r="15" spans="1:141" ht="12.6" customHeight="1" x14ac:dyDescent="0.25">
      <c r="A15" s="30">
        <v>5</v>
      </c>
      <c r="B15" s="235" t="s">
        <v>57</v>
      </c>
      <c r="C15" s="180">
        <v>9562</v>
      </c>
      <c r="D15" s="180">
        <v>30371185.754501838</v>
      </c>
      <c r="E15" s="181">
        <v>10069570.682857137</v>
      </c>
      <c r="F15" s="182">
        <v>1355588</v>
      </c>
      <c r="G15" s="181">
        <f t="shared" ref="G15:G17" si="8">D15+F15</f>
        <v>31726773.754501838</v>
      </c>
      <c r="H15" s="183">
        <f t="shared" ref="H15:H78" si="9">G15/C15</f>
        <v>3318.006040002284</v>
      </c>
      <c r="I15" s="184">
        <v>5822397.3488492137</v>
      </c>
      <c r="J15" s="181">
        <f t="shared" ref="J15:J78" si="10">G15+I15</f>
        <v>37549171.103351049</v>
      </c>
      <c r="K15" s="183">
        <f t="shared" ref="K15:K78" si="11">J15/C15</f>
        <v>3926.9160325612893</v>
      </c>
      <c r="L15" s="185">
        <v>485166.81640000007</v>
      </c>
      <c r="M15" s="185">
        <v>3064851.6276000007</v>
      </c>
      <c r="N15" s="186">
        <v>2579684.8112000008</v>
      </c>
      <c r="O15" s="187">
        <v>-8288</v>
      </c>
      <c r="P15" s="159">
        <f t="shared" ref="P15:P78" si="12">J15+N15+O15</f>
        <v>40120567.914551049</v>
      </c>
      <c r="Q15" s="188">
        <v>454782</v>
      </c>
      <c r="R15" s="189"/>
      <c r="S15" s="190"/>
      <c r="U15" s="184"/>
      <c r="W15" s="82">
        <v>5</v>
      </c>
      <c r="X15" s="82" t="s">
        <v>438</v>
      </c>
      <c r="Y15" s="192">
        <v>9562</v>
      </c>
      <c r="Z15" s="192">
        <v>30347695.893774912</v>
      </c>
      <c r="AA15" s="192">
        <v>10069570.682857137</v>
      </c>
      <c r="AB15" s="192">
        <v>1306302</v>
      </c>
      <c r="AD15" s="193">
        <f>Z15+AB15</f>
        <v>31653997.893774912</v>
      </c>
      <c r="AE15" s="194"/>
      <c r="AF15" s="149">
        <v>5940612.0980664613</v>
      </c>
      <c r="AG15" s="194"/>
      <c r="AH15" s="149">
        <f>AI15/$AI$13*$AH$13</f>
        <v>-107976.76780228301</v>
      </c>
      <c r="AI15" s="149">
        <v>-154431.8888334978</v>
      </c>
      <c r="AJ15" s="192"/>
      <c r="AK15" s="192">
        <f>AD15+AF15+AH15</f>
        <v>37486633.224039093</v>
      </c>
      <c r="AL15" s="195">
        <f t="shared" ref="AL15:AL78" si="13">AK15/Y15</f>
        <v>3920.3757816397292</v>
      </c>
      <c r="AM15" s="194"/>
      <c r="AN15" s="149">
        <v>0</v>
      </c>
      <c r="AP15" s="147">
        <f t="shared" ref="AP15:AP78" si="14">AK15-$EA15</f>
        <v>-1293843.7119598761</v>
      </c>
      <c r="AQ15" s="148">
        <f t="shared" ref="AQ15:AQ78" si="15">AP15/$EA15</f>
        <v>-3.3363274879139836E-2</v>
      </c>
      <c r="AR15" s="149">
        <f>AP15/Y15</f>
        <v>-135.31099267515961</v>
      </c>
      <c r="AT15" s="82">
        <v>5</v>
      </c>
      <c r="AU15" s="82" t="s">
        <v>438</v>
      </c>
      <c r="AV15" s="192">
        <v>9562</v>
      </c>
      <c r="AW15" s="192">
        <v>30253245.640592605</v>
      </c>
      <c r="AX15" s="192">
        <v>10081106.660274081</v>
      </c>
      <c r="AY15" s="192">
        <v>1306302</v>
      </c>
      <c r="BA15" s="193">
        <f>AW15+AY15</f>
        <v>31559547.640592605</v>
      </c>
      <c r="BB15" s="194"/>
      <c r="BC15" s="149">
        <v>5940612.0980664613</v>
      </c>
      <c r="BD15" s="194"/>
      <c r="BE15" s="149">
        <v>-154431.8888334978</v>
      </c>
      <c r="BF15" s="192"/>
      <c r="BG15" s="192">
        <f>BA15+BC15+BE15</f>
        <v>37345727.849825568</v>
      </c>
      <c r="BH15" s="195">
        <f t="shared" ref="BH15:BH78" si="16">BG15/AV15</f>
        <v>3905.6398085992018</v>
      </c>
      <c r="BI15" s="194"/>
      <c r="BJ15" s="149">
        <v>0</v>
      </c>
      <c r="BL15" s="147">
        <f t="shared" ref="BL15:BL78" si="17">BG15-$EA15</f>
        <v>-1434749.0861734003</v>
      </c>
      <c r="BM15" s="148">
        <f t="shared" ref="BM15:BM78" si="18">BL15/$EA15</f>
        <v>-3.699668491806396E-2</v>
      </c>
      <c r="BN15" s="149">
        <f>BL15/AV15</f>
        <v>-150.04696571568712</v>
      </c>
      <c r="BP15" s="82">
        <v>5</v>
      </c>
      <c r="BQ15" s="82" t="s">
        <v>438</v>
      </c>
      <c r="BR15" s="192">
        <v>9562</v>
      </c>
      <c r="BS15" s="192">
        <v>30352295.19539161</v>
      </c>
      <c r="BT15" s="192">
        <v>10177705.752518265</v>
      </c>
      <c r="BU15" s="192">
        <v>1306302</v>
      </c>
      <c r="BW15" s="193">
        <f>BS15+BU15</f>
        <v>31658597.19539161</v>
      </c>
      <c r="BX15" s="194"/>
      <c r="BY15" s="149">
        <v>5938472.948688997</v>
      </c>
      <c r="BZ15" s="194"/>
      <c r="CA15" s="149">
        <v>-718171.06026634714</v>
      </c>
      <c r="CB15" s="192"/>
      <c r="CC15" s="192">
        <f>BW15+BY15+CA15</f>
        <v>36878899.083814263</v>
      </c>
      <c r="CD15" s="195">
        <f t="shared" ref="CD15:CD78" si="19">CC15/BR15</f>
        <v>3856.8185613694063</v>
      </c>
      <c r="CE15" s="194"/>
      <c r="CF15" s="149">
        <v>0</v>
      </c>
      <c r="CH15" s="147">
        <f t="shared" ref="CH15:CH78" si="20">CC15-$EA15</f>
        <v>-1901577.8521847054</v>
      </c>
      <c r="CI15" s="148">
        <f t="shared" ref="CI15:CI78" si="21">CH15/$EA15</f>
        <v>-4.9034411188984557E-2</v>
      </c>
      <c r="CJ15" s="149">
        <f>CH15/BR15</f>
        <v>-198.8682129454827</v>
      </c>
      <c r="CL15" s="82">
        <v>5</v>
      </c>
      <c r="CM15" s="82" t="s">
        <v>438</v>
      </c>
      <c r="CN15" s="192">
        <v>9562</v>
      </c>
      <c r="CO15" s="192">
        <v>29720568.013703354</v>
      </c>
      <c r="CP15" s="192">
        <v>9748283.0687354766</v>
      </c>
      <c r="CQ15" s="192">
        <v>1306302</v>
      </c>
      <c r="CS15" s="193">
        <f t="shared" ref="CS15:CS78" si="22">CO15+CQ15</f>
        <v>31026870.013703354</v>
      </c>
      <c r="CT15" s="194"/>
      <c r="CU15" s="149">
        <v>5938472.948688997</v>
      </c>
      <c r="CV15" s="194"/>
      <c r="CW15" s="149">
        <v>-718171.06026634714</v>
      </c>
      <c r="CX15" s="192"/>
      <c r="CY15" s="192">
        <f t="shared" ref="CY15:CY78" si="23">CS15+CU15+CW15</f>
        <v>36247171.902126007</v>
      </c>
      <c r="CZ15" s="195">
        <f t="shared" ref="CZ15:CZ78" si="24">CY15/CN15</f>
        <v>3790.7521336672253</v>
      </c>
      <c r="DA15" s="194"/>
      <c r="DB15" s="149">
        <v>0</v>
      </c>
      <c r="DD15" s="147">
        <f t="shared" ref="DD15:DD78" si="25">CY15-$EA15</f>
        <v>-2533305.033872962</v>
      </c>
      <c r="DE15" s="148">
        <f t="shared" ref="DE15:DE78" si="26">DD15/$EA15</f>
        <v>-6.5324236162793467E-2</v>
      </c>
      <c r="DF15" s="149">
        <f t="shared" ref="DF15:DF78" si="27">DD15/CN15</f>
        <v>-264.93464064766385</v>
      </c>
      <c r="DH15" s="196">
        <v>482641.47810000007</v>
      </c>
      <c r="DI15" s="197">
        <v>2871924.0974000003</v>
      </c>
      <c r="DJ15" s="198">
        <f t="shared" ref="DJ15:DJ78" si="28">DI15-DH15</f>
        <v>2389282.6193000004</v>
      </c>
      <c r="DL15" s="196" t="e">
        <f>#REF!+DJ15</f>
        <v>#REF!</v>
      </c>
      <c r="DM15" s="198" t="e">
        <f t="shared" ref="DM15:DM78" si="29">DL15/12</f>
        <v>#REF!</v>
      </c>
      <c r="DN15" s="82">
        <v>5</v>
      </c>
      <c r="DO15" s="82" t="s">
        <v>57</v>
      </c>
      <c r="DP15" s="192">
        <v>9700</v>
      </c>
      <c r="DQ15" s="192">
        <v>31755296.722943205</v>
      </c>
      <c r="DR15" s="192">
        <v>9748283.0687354766</v>
      </c>
      <c r="DS15" s="192">
        <v>1199007</v>
      </c>
      <c r="DU15" s="193">
        <v>33061598.722943205</v>
      </c>
      <c r="DV15" s="194"/>
      <c r="DW15" s="149">
        <v>5575746.2183221336</v>
      </c>
      <c r="DX15" s="194"/>
      <c r="DY15" s="149">
        <v>143131.99473363301</v>
      </c>
      <c r="DZ15" s="192"/>
      <c r="EA15" s="192">
        <v>38780476.935998969</v>
      </c>
      <c r="EB15" s="195">
        <v>3997.9873129895846</v>
      </c>
      <c r="ED15" s="196"/>
      <c r="EE15" s="197"/>
      <c r="EF15" s="198">
        <v>2389282.6193000004</v>
      </c>
      <c r="EH15" s="196">
        <v>41169759.555298969</v>
      </c>
      <c r="EI15" s="198">
        <v>3430813.2962749139</v>
      </c>
      <c r="EK15" s="199">
        <v>14</v>
      </c>
    </row>
    <row r="16" spans="1:141" ht="13.8" x14ac:dyDescent="0.25">
      <c r="A16" s="30">
        <v>9</v>
      </c>
      <c r="B16" s="235" t="s">
        <v>58</v>
      </c>
      <c r="C16" s="180">
        <v>2519</v>
      </c>
      <c r="D16" s="180">
        <v>8590854.7126722801</v>
      </c>
      <c r="E16" s="181">
        <v>2872702.5503319562</v>
      </c>
      <c r="F16" s="200">
        <v>-544550</v>
      </c>
      <c r="G16" s="181">
        <f t="shared" si="8"/>
        <v>8046304.7126722801</v>
      </c>
      <c r="H16" s="183">
        <f t="shared" si="9"/>
        <v>3194.2456183693052</v>
      </c>
      <c r="I16" s="184">
        <v>1525977.1587557334</v>
      </c>
      <c r="J16" s="181">
        <f t="shared" si="10"/>
        <v>9572281.8714280128</v>
      </c>
      <c r="K16" s="183">
        <f t="shared" si="11"/>
        <v>3800.0325015593539</v>
      </c>
      <c r="L16" s="185">
        <v>7112.84</v>
      </c>
      <c r="M16" s="185">
        <v>135143.96000000002</v>
      </c>
      <c r="N16" s="186">
        <v>128031.12000000002</v>
      </c>
      <c r="O16" s="187">
        <v>362</v>
      </c>
      <c r="P16" s="159">
        <f t="shared" si="12"/>
        <v>9700674.991428012</v>
      </c>
      <c r="Q16" s="188">
        <v>175017</v>
      </c>
      <c r="R16" s="189"/>
      <c r="S16" s="190"/>
      <c r="U16" s="184"/>
      <c r="W16" s="82">
        <v>9</v>
      </c>
      <c r="X16" s="82" t="s">
        <v>439</v>
      </c>
      <c r="Y16" s="192">
        <v>2519</v>
      </c>
      <c r="Z16" s="192">
        <v>8590968.7230179738</v>
      </c>
      <c r="AA16" s="192">
        <v>2872702.5503319548</v>
      </c>
      <c r="AB16" s="192">
        <v>-543054</v>
      </c>
      <c r="AD16" s="193">
        <f t="shared" ref="AD16:AD79" si="30">Z16+AB16</f>
        <v>8047914.7230179738</v>
      </c>
      <c r="AE16" s="194"/>
      <c r="AF16" s="149">
        <v>1556843.7420942332</v>
      </c>
      <c r="AG16" s="194"/>
      <c r="AH16" s="149">
        <f t="shared" ref="AH16:AH79" si="31">AI16/$AI$13*$AH$13</f>
        <v>-29601.467783188549</v>
      </c>
      <c r="AI16" s="149">
        <v>-42336.982992234793</v>
      </c>
      <c r="AJ16" s="192"/>
      <c r="AK16" s="192">
        <f t="shared" ref="AK16:AK79" si="32">AD16+AF16+AH16</f>
        <v>9575156.997329019</v>
      </c>
      <c r="AL16" s="195">
        <f t="shared" si="13"/>
        <v>3801.1738774628898</v>
      </c>
      <c r="AM16" s="194"/>
      <c r="AN16" s="149">
        <v>0</v>
      </c>
      <c r="AP16" s="147">
        <f t="shared" si="14"/>
        <v>-527403.03726516664</v>
      </c>
      <c r="AQ16" s="148">
        <f t="shared" si="15"/>
        <v>-5.220489019210784E-2</v>
      </c>
      <c r="AR16" s="149">
        <f t="shared" ref="AR16:AR79" si="33">AP16/Y16</f>
        <v>-209.37000288414714</v>
      </c>
      <c r="AT16" s="82">
        <v>9</v>
      </c>
      <c r="AU16" s="82" t="s">
        <v>439</v>
      </c>
      <c r="AV16" s="192">
        <v>2519</v>
      </c>
      <c r="AW16" s="192">
        <v>8582678.7216582671</v>
      </c>
      <c r="AX16" s="192">
        <v>2890012.2054132009</v>
      </c>
      <c r="AY16" s="192">
        <v>-543054</v>
      </c>
      <c r="BA16" s="193">
        <f t="shared" ref="BA16:BA79" si="34">AW16+AY16</f>
        <v>8039624.7216582671</v>
      </c>
      <c r="BB16" s="194"/>
      <c r="BC16" s="149">
        <v>1556843.7420942332</v>
      </c>
      <c r="BD16" s="194"/>
      <c r="BE16" s="149">
        <v>-42336.982992234793</v>
      </c>
      <c r="BF16" s="192"/>
      <c r="BG16" s="192">
        <f t="shared" ref="BG16:BG79" si="35">BA16+BC16+BE16</f>
        <v>9554131.4807602651</v>
      </c>
      <c r="BH16" s="195">
        <f t="shared" si="16"/>
        <v>3792.8271062962544</v>
      </c>
      <c r="BI16" s="194"/>
      <c r="BJ16" s="149">
        <v>0</v>
      </c>
      <c r="BL16" s="147">
        <f t="shared" si="17"/>
        <v>-548428.55383392051</v>
      </c>
      <c r="BM16" s="148">
        <f t="shared" si="18"/>
        <v>-5.4286096984916418E-2</v>
      </c>
      <c r="BN16" s="149">
        <f t="shared" ref="BN16:BN79" si="36">BL16/AV16</f>
        <v>-217.71677405078225</v>
      </c>
      <c r="BP16" s="82">
        <v>9</v>
      </c>
      <c r="BQ16" s="82" t="s">
        <v>439</v>
      </c>
      <c r="BR16" s="192">
        <v>2519</v>
      </c>
      <c r="BS16" s="192">
        <v>8584800.315735165</v>
      </c>
      <c r="BT16" s="192">
        <v>2891727.4026078861</v>
      </c>
      <c r="BU16" s="192">
        <v>-543054</v>
      </c>
      <c r="BW16" s="193">
        <f t="shared" ref="BW16:BW79" si="37">BS16+BU16</f>
        <v>8041746.315735165</v>
      </c>
      <c r="BX16" s="194"/>
      <c r="BY16" s="149">
        <v>1549706.7408174397</v>
      </c>
      <c r="BZ16" s="194"/>
      <c r="CA16" s="149">
        <v>-196884.18106957959</v>
      </c>
      <c r="CB16" s="192"/>
      <c r="CC16" s="192">
        <f t="shared" ref="CC16:CC79" si="38">BW16+BY16+CA16</f>
        <v>9394568.8754830249</v>
      </c>
      <c r="CD16" s="195">
        <f t="shared" si="19"/>
        <v>3729.4834757773024</v>
      </c>
      <c r="CE16" s="194"/>
      <c r="CF16" s="149">
        <v>0</v>
      </c>
      <c r="CH16" s="147">
        <f t="shared" si="20"/>
        <v>-707991.15911116078</v>
      </c>
      <c r="CI16" s="148">
        <f t="shared" si="21"/>
        <v>-7.0080371379807438E-2</v>
      </c>
      <c r="CJ16" s="149">
        <f t="shared" ref="CJ16:CJ79" si="39">CH16/BR16</f>
        <v>-281.06040456973432</v>
      </c>
      <c r="CL16" s="82">
        <v>9</v>
      </c>
      <c r="CM16" s="82" t="s">
        <v>439</v>
      </c>
      <c r="CN16" s="192">
        <v>2519</v>
      </c>
      <c r="CO16" s="192">
        <v>8407619.7641194984</v>
      </c>
      <c r="CP16" s="192">
        <v>2744122.2428369871</v>
      </c>
      <c r="CQ16" s="192">
        <v>-543054</v>
      </c>
      <c r="CS16" s="193">
        <f t="shared" si="22"/>
        <v>7864565.7641194984</v>
      </c>
      <c r="CT16" s="194"/>
      <c r="CU16" s="149">
        <v>1549706.7408174397</v>
      </c>
      <c r="CV16" s="194"/>
      <c r="CW16" s="149">
        <v>-196884.18106957959</v>
      </c>
      <c r="CX16" s="192"/>
      <c r="CY16" s="192">
        <f t="shared" si="23"/>
        <v>9217388.3238673583</v>
      </c>
      <c r="CZ16" s="195">
        <f t="shared" si="24"/>
        <v>3659.145821305025</v>
      </c>
      <c r="DA16" s="194"/>
      <c r="DB16" s="149">
        <v>0</v>
      </c>
      <c r="DD16" s="147">
        <f t="shared" si="25"/>
        <v>-885171.71072682738</v>
      </c>
      <c r="DE16" s="148">
        <f t="shared" si="26"/>
        <v>-8.7618554870818363E-2</v>
      </c>
      <c r="DF16" s="149">
        <f t="shared" si="27"/>
        <v>-351.39805904201165</v>
      </c>
      <c r="DH16" s="196">
        <v>39421.498</v>
      </c>
      <c r="DI16" s="197">
        <v>140014.28600000002</v>
      </c>
      <c r="DJ16" s="198">
        <f t="shared" si="28"/>
        <v>100592.78800000003</v>
      </c>
      <c r="DL16" s="196" t="e">
        <f>#REF!+DJ16</f>
        <v>#REF!</v>
      </c>
      <c r="DM16" s="198" t="e">
        <f t="shared" si="29"/>
        <v>#REF!</v>
      </c>
      <c r="DN16" s="82">
        <v>9</v>
      </c>
      <c r="DO16" s="82" t="s">
        <v>58</v>
      </c>
      <c r="DP16" s="192">
        <v>2573</v>
      </c>
      <c r="DQ16" s="192">
        <v>9151498.6504070088</v>
      </c>
      <c r="DR16" s="192">
        <v>2744122.2428369871</v>
      </c>
      <c r="DS16" s="192">
        <v>-545156</v>
      </c>
      <c r="DU16" s="193">
        <v>8608444.6504070088</v>
      </c>
      <c r="DV16" s="194"/>
      <c r="DW16" s="149">
        <v>1454876.2267328738</v>
      </c>
      <c r="DX16" s="194"/>
      <c r="DY16" s="149">
        <v>39239.157454301778</v>
      </c>
      <c r="DZ16" s="192"/>
      <c r="EA16" s="192">
        <v>10102560.034594186</v>
      </c>
      <c r="EB16" s="195">
        <v>3926.3738960723613</v>
      </c>
      <c r="ED16" s="196"/>
      <c r="EE16" s="197"/>
      <c r="EF16" s="198">
        <v>100592.78800000003</v>
      </c>
      <c r="EH16" s="196">
        <v>10203152.822594186</v>
      </c>
      <c r="EI16" s="198">
        <v>850262.73521618219</v>
      </c>
      <c r="EK16" s="199">
        <v>17</v>
      </c>
    </row>
    <row r="17" spans="1:141" ht="13.8" x14ac:dyDescent="0.25">
      <c r="A17" s="30">
        <v>10</v>
      </c>
      <c r="B17" s="235" t="s">
        <v>862</v>
      </c>
      <c r="C17" s="180">
        <v>11468</v>
      </c>
      <c r="D17" s="180">
        <v>35762336.988595776</v>
      </c>
      <c r="E17" s="181">
        <v>11888772.617725631</v>
      </c>
      <c r="F17" s="200">
        <v>-628451</v>
      </c>
      <c r="G17" s="181">
        <f t="shared" si="8"/>
        <v>35133885.988595776</v>
      </c>
      <c r="H17" s="183">
        <f t="shared" si="9"/>
        <v>3063.6454472092587</v>
      </c>
      <c r="I17" s="184">
        <v>7056872.5020225709</v>
      </c>
      <c r="J17" s="181">
        <f t="shared" si="10"/>
        <v>42190758.490618348</v>
      </c>
      <c r="K17" s="183">
        <f t="shared" si="11"/>
        <v>3678.9988219932288</v>
      </c>
      <c r="L17" s="185">
        <v>218463.76776000002</v>
      </c>
      <c r="M17" s="185">
        <v>138060.22440000001</v>
      </c>
      <c r="N17" s="186">
        <v>-80403.543360000011</v>
      </c>
      <c r="O17" s="187">
        <v>-9863</v>
      </c>
      <c r="P17" s="159">
        <f t="shared" si="12"/>
        <v>42100491.947258346</v>
      </c>
      <c r="Q17" s="188">
        <v>541238</v>
      </c>
      <c r="R17" s="189"/>
      <c r="S17" s="190"/>
      <c r="U17" s="184"/>
      <c r="W17" s="82">
        <v>10</v>
      </c>
      <c r="X17" s="82" t="s">
        <v>440</v>
      </c>
      <c r="Y17" s="192">
        <v>11468</v>
      </c>
      <c r="Z17" s="192">
        <v>35757621.853367433</v>
      </c>
      <c r="AA17" s="192">
        <v>11888772.617725629</v>
      </c>
      <c r="AB17" s="192">
        <v>-659446</v>
      </c>
      <c r="AD17" s="193">
        <f t="shared" si="30"/>
        <v>35098175.853367433</v>
      </c>
      <c r="AE17" s="194"/>
      <c r="AF17" s="149">
        <v>7187524.3368119998</v>
      </c>
      <c r="AG17" s="194"/>
      <c r="AH17" s="149">
        <f t="shared" si="31"/>
        <v>-129986.62780137941</v>
      </c>
      <c r="AI17" s="149">
        <v>-185911.10720429846</v>
      </c>
      <c r="AJ17" s="192"/>
      <c r="AK17" s="192">
        <f t="shared" si="32"/>
        <v>42155713.562378049</v>
      </c>
      <c r="AL17" s="195">
        <f t="shared" si="13"/>
        <v>3675.9429335872032</v>
      </c>
      <c r="AM17" s="194"/>
      <c r="AN17" s="149">
        <v>0</v>
      </c>
      <c r="AP17" s="147">
        <f t="shared" si="14"/>
        <v>-961203.63048523664</v>
      </c>
      <c r="AQ17" s="148">
        <f t="shared" si="15"/>
        <v>-2.229295814878748E-2</v>
      </c>
      <c r="AR17" s="149">
        <f t="shared" si="33"/>
        <v>-83.816151943253985</v>
      </c>
      <c r="AT17" s="82">
        <v>10</v>
      </c>
      <c r="AU17" s="82" t="s">
        <v>440</v>
      </c>
      <c r="AV17" s="192">
        <v>11468</v>
      </c>
      <c r="AW17" s="192">
        <v>35599615.35750369</v>
      </c>
      <c r="AX17" s="192">
        <v>11848852.822993444</v>
      </c>
      <c r="AY17" s="192">
        <v>-659446</v>
      </c>
      <c r="BA17" s="193">
        <f t="shared" si="34"/>
        <v>34940169.35750369</v>
      </c>
      <c r="BB17" s="194"/>
      <c r="BC17" s="149">
        <v>7187524.3368119998</v>
      </c>
      <c r="BD17" s="194"/>
      <c r="BE17" s="149">
        <v>-185911.10720429846</v>
      </c>
      <c r="BF17" s="192"/>
      <c r="BG17" s="192">
        <f t="shared" si="35"/>
        <v>41941782.587111391</v>
      </c>
      <c r="BH17" s="195">
        <f t="shared" si="16"/>
        <v>3657.2883316281295</v>
      </c>
      <c r="BI17" s="194"/>
      <c r="BJ17" s="149">
        <v>0</v>
      </c>
      <c r="BL17" s="147">
        <f t="shared" si="17"/>
        <v>-1175134.6057518944</v>
      </c>
      <c r="BM17" s="148">
        <f t="shared" si="18"/>
        <v>-2.7254606364724116E-2</v>
      </c>
      <c r="BN17" s="149">
        <f t="shared" si="36"/>
        <v>-102.47075390232773</v>
      </c>
      <c r="BP17" s="82">
        <v>10</v>
      </c>
      <c r="BQ17" s="82" t="s">
        <v>440</v>
      </c>
      <c r="BR17" s="192">
        <v>11468</v>
      </c>
      <c r="BS17" s="192">
        <v>35830569.066703826</v>
      </c>
      <c r="BT17" s="192">
        <v>12075879.69562114</v>
      </c>
      <c r="BU17" s="192">
        <v>-659446</v>
      </c>
      <c r="BW17" s="193">
        <f t="shared" si="37"/>
        <v>35171123.066703826</v>
      </c>
      <c r="BX17" s="194"/>
      <c r="BY17" s="149">
        <v>7165525.2785556698</v>
      </c>
      <c r="BZ17" s="194"/>
      <c r="CA17" s="149">
        <v>-864562.22212080215</v>
      </c>
      <c r="CB17" s="192"/>
      <c r="CC17" s="192">
        <f t="shared" si="38"/>
        <v>41472086.123138696</v>
      </c>
      <c r="CD17" s="195">
        <f t="shared" si="19"/>
        <v>3616.3311931582398</v>
      </c>
      <c r="CE17" s="194"/>
      <c r="CF17" s="149">
        <v>0</v>
      </c>
      <c r="CH17" s="147">
        <f t="shared" si="20"/>
        <v>-1644831.0697245896</v>
      </c>
      <c r="CI17" s="148">
        <f t="shared" si="21"/>
        <v>-3.8148160323411111E-2</v>
      </c>
      <c r="CJ17" s="149">
        <f t="shared" si="39"/>
        <v>-143.42789237221743</v>
      </c>
      <c r="CL17" s="82">
        <v>10</v>
      </c>
      <c r="CM17" s="82" t="s">
        <v>440</v>
      </c>
      <c r="CN17" s="192">
        <v>11468</v>
      </c>
      <c r="CO17" s="192">
        <v>34913721.485966012</v>
      </c>
      <c r="CP17" s="192">
        <v>11696994.066014107</v>
      </c>
      <c r="CQ17" s="192">
        <v>-659446</v>
      </c>
      <c r="CS17" s="193">
        <f t="shared" si="22"/>
        <v>34254275.485966012</v>
      </c>
      <c r="CT17" s="194"/>
      <c r="CU17" s="149">
        <v>7165525.2785556698</v>
      </c>
      <c r="CV17" s="194"/>
      <c r="CW17" s="149">
        <v>-864562.22212080215</v>
      </c>
      <c r="CX17" s="192"/>
      <c r="CY17" s="192">
        <f t="shared" si="23"/>
        <v>40555238.542400882</v>
      </c>
      <c r="CZ17" s="195">
        <f t="shared" si="24"/>
        <v>3536.3828516219814</v>
      </c>
      <c r="DA17" s="194"/>
      <c r="DB17" s="149">
        <v>0</v>
      </c>
      <c r="DD17" s="147">
        <f t="shared" si="25"/>
        <v>-2561678.6504624039</v>
      </c>
      <c r="DE17" s="148">
        <f t="shared" si="26"/>
        <v>-5.9412379577230376E-2</v>
      </c>
      <c r="DF17" s="149">
        <f t="shared" si="27"/>
        <v>-223.37623390847611</v>
      </c>
      <c r="DH17" s="196">
        <v>249606.05043999999</v>
      </c>
      <c r="DI17" s="197">
        <v>154967.26800000004</v>
      </c>
      <c r="DJ17" s="198">
        <f t="shared" si="28"/>
        <v>-94638.782439999952</v>
      </c>
      <c r="DL17" s="196" t="e">
        <f>#REF!+DJ17</f>
        <v>#REF!</v>
      </c>
      <c r="DM17" s="198" t="e">
        <f t="shared" si="29"/>
        <v>#REF!</v>
      </c>
      <c r="DN17" s="82">
        <v>10</v>
      </c>
      <c r="DO17" s="82" t="s">
        <v>862</v>
      </c>
      <c r="DP17" s="192">
        <v>11544</v>
      </c>
      <c r="DQ17" s="192">
        <v>36872309.03254801</v>
      </c>
      <c r="DR17" s="192">
        <v>11696994.066014107</v>
      </c>
      <c r="DS17" s="192">
        <v>-661182</v>
      </c>
      <c r="DU17" s="193">
        <v>36212863.03254801</v>
      </c>
      <c r="DV17" s="194"/>
      <c r="DW17" s="149">
        <v>6731746.3001603829</v>
      </c>
      <c r="DX17" s="194"/>
      <c r="DY17" s="149">
        <v>172307.8601548892</v>
      </c>
      <c r="DZ17" s="192"/>
      <c r="EA17" s="192">
        <v>43116917.192863286</v>
      </c>
      <c r="EB17" s="195">
        <v>3735.0066868384688</v>
      </c>
      <c r="ED17" s="196"/>
      <c r="EE17" s="197"/>
      <c r="EF17" s="198">
        <v>-94638.782439999952</v>
      </c>
      <c r="EH17" s="196">
        <v>43022278.410423286</v>
      </c>
      <c r="EI17" s="198">
        <v>3585189.867535274</v>
      </c>
      <c r="EK17" s="199">
        <v>14</v>
      </c>
    </row>
    <row r="18" spans="1:141" ht="13.8" x14ac:dyDescent="0.25">
      <c r="A18" s="30">
        <v>16</v>
      </c>
      <c r="B18" s="235" t="s">
        <v>60</v>
      </c>
      <c r="C18" s="180">
        <v>8083</v>
      </c>
      <c r="D18" s="180">
        <v>17134018.241497863</v>
      </c>
      <c r="E18" s="181">
        <v>3949706.7543865871</v>
      </c>
      <c r="F18" s="200">
        <v>-763003</v>
      </c>
      <c r="G18" s="181">
        <f>D18+F18</f>
        <v>16371015.241497863</v>
      </c>
      <c r="H18" s="183">
        <f t="shared" si="9"/>
        <v>2025.3637562164868</v>
      </c>
      <c r="I18" s="184">
        <v>4044362.6669790968</v>
      </c>
      <c r="J18" s="181">
        <f t="shared" si="10"/>
        <v>20415377.90847696</v>
      </c>
      <c r="K18" s="183">
        <f t="shared" si="11"/>
        <v>2525.7179151895284</v>
      </c>
      <c r="L18" s="185">
        <v>126295.58704000001</v>
      </c>
      <c r="M18" s="185">
        <v>1261888.9444000002</v>
      </c>
      <c r="N18" s="186">
        <v>1135593.3573600003</v>
      </c>
      <c r="O18" s="187">
        <v>3827</v>
      </c>
      <c r="P18" s="159">
        <f t="shared" si="12"/>
        <v>21554798.265836962</v>
      </c>
      <c r="Q18" s="188">
        <v>417986</v>
      </c>
      <c r="R18" s="189"/>
      <c r="S18" s="190"/>
      <c r="U18" s="184"/>
      <c r="W18" s="82">
        <v>16</v>
      </c>
      <c r="X18" s="82" t="s">
        <v>441</v>
      </c>
      <c r="Y18" s="192">
        <v>8083</v>
      </c>
      <c r="Z18" s="192">
        <v>17135679.332938038</v>
      </c>
      <c r="AA18" s="192">
        <v>3949706.7543865843</v>
      </c>
      <c r="AB18" s="192">
        <v>-561000</v>
      </c>
      <c r="AD18" s="193">
        <f t="shared" si="30"/>
        <v>16574679.332938038</v>
      </c>
      <c r="AE18" s="194"/>
      <c r="AF18" s="149">
        <v>4163404.1857920466</v>
      </c>
      <c r="AG18" s="194"/>
      <c r="AH18" s="149">
        <f t="shared" si="31"/>
        <v>-112781.7206421973</v>
      </c>
      <c r="AI18" s="149">
        <v>-161304.08882546824</v>
      </c>
      <c r="AJ18" s="192"/>
      <c r="AK18" s="192">
        <f t="shared" si="32"/>
        <v>20625301.798087887</v>
      </c>
      <c r="AL18" s="195">
        <f t="shared" si="13"/>
        <v>2551.6889518851772</v>
      </c>
      <c r="AM18" s="194"/>
      <c r="AN18" s="149">
        <v>0</v>
      </c>
      <c r="AP18" s="147">
        <f t="shared" si="14"/>
        <v>-1263543.7071843147</v>
      </c>
      <c r="AQ18" s="148">
        <f t="shared" si="15"/>
        <v>-5.7725461440164785E-2</v>
      </c>
      <c r="AR18" s="149">
        <f t="shared" si="33"/>
        <v>-156.32113165709697</v>
      </c>
      <c r="AT18" s="82">
        <v>16</v>
      </c>
      <c r="AU18" s="82" t="s">
        <v>441</v>
      </c>
      <c r="AV18" s="192">
        <v>8083</v>
      </c>
      <c r="AW18" s="192">
        <v>17027652.823597096</v>
      </c>
      <c r="AX18" s="192">
        <v>3929315.0222689384</v>
      </c>
      <c r="AY18" s="192">
        <v>-561000</v>
      </c>
      <c r="BA18" s="193">
        <f t="shared" si="34"/>
        <v>16466652.823597096</v>
      </c>
      <c r="BB18" s="194"/>
      <c r="BC18" s="149">
        <v>4163404.1857920466</v>
      </c>
      <c r="BD18" s="194"/>
      <c r="BE18" s="149">
        <v>-161304.08882546824</v>
      </c>
      <c r="BF18" s="192"/>
      <c r="BG18" s="192">
        <f t="shared" si="35"/>
        <v>20468752.920563675</v>
      </c>
      <c r="BH18" s="195">
        <f t="shared" si="16"/>
        <v>2532.3212817720741</v>
      </c>
      <c r="BI18" s="194"/>
      <c r="BJ18" s="149">
        <v>0</v>
      </c>
      <c r="BL18" s="147">
        <f t="shared" si="17"/>
        <v>-1420092.5847085267</v>
      </c>
      <c r="BM18" s="148">
        <f t="shared" si="18"/>
        <v>-6.4877454791596012E-2</v>
      </c>
      <c r="BN18" s="149">
        <f t="shared" si="36"/>
        <v>-175.68880177020003</v>
      </c>
      <c r="BP18" s="82">
        <v>16</v>
      </c>
      <c r="BQ18" s="82" t="s">
        <v>441</v>
      </c>
      <c r="BR18" s="192">
        <v>8083</v>
      </c>
      <c r="BS18" s="192">
        <v>17679103.680988874</v>
      </c>
      <c r="BT18" s="192">
        <v>4574527.7152275257</v>
      </c>
      <c r="BU18" s="192">
        <v>-561000</v>
      </c>
      <c r="BW18" s="193">
        <f t="shared" si="37"/>
        <v>17118103.680988874</v>
      </c>
      <c r="BX18" s="194"/>
      <c r="BY18" s="149">
        <v>4140982.9394762767</v>
      </c>
      <c r="BZ18" s="194"/>
      <c r="CA18" s="149">
        <v>-750129.58380624221</v>
      </c>
      <c r="CB18" s="192"/>
      <c r="CC18" s="192">
        <f t="shared" si="38"/>
        <v>20508957.036658909</v>
      </c>
      <c r="CD18" s="195">
        <f t="shared" si="19"/>
        <v>2537.2951919657194</v>
      </c>
      <c r="CE18" s="194"/>
      <c r="CF18" s="149">
        <v>0</v>
      </c>
      <c r="CH18" s="147">
        <f t="shared" si="20"/>
        <v>-1379888.468613293</v>
      </c>
      <c r="CI18" s="148">
        <f t="shared" si="21"/>
        <v>-6.3040714882880849E-2</v>
      </c>
      <c r="CJ18" s="149">
        <f t="shared" si="39"/>
        <v>-170.71489157655486</v>
      </c>
      <c r="CL18" s="82">
        <v>16</v>
      </c>
      <c r="CM18" s="82" t="s">
        <v>441</v>
      </c>
      <c r="CN18" s="192">
        <v>8083</v>
      </c>
      <c r="CO18" s="192">
        <v>16960299.066305734</v>
      </c>
      <c r="CP18" s="192">
        <v>4537700.1259781104</v>
      </c>
      <c r="CQ18" s="192">
        <v>-561000</v>
      </c>
      <c r="CS18" s="193">
        <f t="shared" si="22"/>
        <v>16399299.066305734</v>
      </c>
      <c r="CT18" s="194"/>
      <c r="CU18" s="149">
        <v>4140982.9394762767</v>
      </c>
      <c r="CV18" s="194"/>
      <c r="CW18" s="149">
        <v>-750129.58380624221</v>
      </c>
      <c r="CX18" s="192"/>
      <c r="CY18" s="192">
        <f t="shared" si="23"/>
        <v>19790152.421975769</v>
      </c>
      <c r="CZ18" s="195">
        <f t="shared" si="24"/>
        <v>2448.3672426049447</v>
      </c>
      <c r="DA18" s="194"/>
      <c r="DB18" s="149">
        <v>0</v>
      </c>
      <c r="DD18" s="147">
        <f t="shared" si="25"/>
        <v>-2098693.0832964331</v>
      </c>
      <c r="DE18" s="148">
        <f t="shared" si="26"/>
        <v>-9.5879569472539644E-2</v>
      </c>
      <c r="DF18" s="149">
        <f t="shared" si="27"/>
        <v>-259.64284093732937</v>
      </c>
      <c r="DH18" s="196">
        <v>174909.10853999999</v>
      </c>
      <c r="DI18" s="197">
        <v>1286092.3882000002</v>
      </c>
      <c r="DJ18" s="198">
        <f t="shared" si="28"/>
        <v>1111183.2796600002</v>
      </c>
      <c r="DL18" s="196" t="e">
        <f>#REF!+DJ18</f>
        <v>#REF!</v>
      </c>
      <c r="DM18" s="198" t="e">
        <f t="shared" si="29"/>
        <v>#REF!</v>
      </c>
      <c r="DN18" s="82">
        <v>16</v>
      </c>
      <c r="DO18" s="82" t="s">
        <v>60</v>
      </c>
      <c r="DP18" s="192">
        <v>8149</v>
      </c>
      <c r="DQ18" s="192">
        <v>18411477.227389857</v>
      </c>
      <c r="DR18" s="192">
        <v>4537700.1259781104</v>
      </c>
      <c r="DS18" s="192">
        <v>-559219</v>
      </c>
      <c r="DU18" s="193">
        <v>17850477.227389857</v>
      </c>
      <c r="DV18" s="194"/>
      <c r="DW18" s="149">
        <v>3888866.9292509467</v>
      </c>
      <c r="DX18" s="194"/>
      <c r="DY18" s="149">
        <v>149501.34863139823</v>
      </c>
      <c r="DZ18" s="192"/>
      <c r="EA18" s="192">
        <v>21888845.505272202</v>
      </c>
      <c r="EB18" s="195">
        <v>2686.0774948180392</v>
      </c>
      <c r="ED18" s="196"/>
      <c r="EE18" s="197"/>
      <c r="EF18" s="198">
        <v>1111183.2796600002</v>
      </c>
      <c r="EH18" s="196">
        <v>23000028.784932204</v>
      </c>
      <c r="EI18" s="198">
        <v>1916669.065411017</v>
      </c>
      <c r="EK18" s="199">
        <v>7</v>
      </c>
    </row>
    <row r="19" spans="1:141" ht="13.8" x14ac:dyDescent="0.25">
      <c r="A19" s="30">
        <v>18</v>
      </c>
      <c r="B19" s="235" t="s">
        <v>61</v>
      </c>
      <c r="C19" s="180">
        <v>4943</v>
      </c>
      <c r="D19" s="180">
        <v>6265360.754254316</v>
      </c>
      <c r="E19" s="181">
        <v>1420306.7656837339</v>
      </c>
      <c r="F19" s="200">
        <v>-120026</v>
      </c>
      <c r="G19" s="181">
        <f t="shared" ref="G19:G82" si="40">D19+F19</f>
        <v>6145334.754254316</v>
      </c>
      <c r="H19" s="183">
        <f t="shared" si="9"/>
        <v>1243.2398855460885</v>
      </c>
      <c r="I19" s="184">
        <v>2206730.6508454927</v>
      </c>
      <c r="J19" s="181">
        <f t="shared" si="10"/>
        <v>8352065.4050998092</v>
      </c>
      <c r="K19" s="183">
        <f t="shared" si="11"/>
        <v>1689.6753803560205</v>
      </c>
      <c r="L19" s="185">
        <v>333933.61232000001</v>
      </c>
      <c r="M19" s="185">
        <v>806596.0560000001</v>
      </c>
      <c r="N19" s="186">
        <v>472662.44368000008</v>
      </c>
      <c r="O19" s="187">
        <v>-2413</v>
      </c>
      <c r="P19" s="159">
        <f t="shared" si="12"/>
        <v>8822314.8487798087</v>
      </c>
      <c r="Q19" s="188">
        <v>401156</v>
      </c>
      <c r="R19" s="189"/>
      <c r="S19" s="190"/>
      <c r="U19" s="184"/>
      <c r="W19" s="82">
        <v>18</v>
      </c>
      <c r="X19" s="82" t="s">
        <v>442</v>
      </c>
      <c r="Y19" s="192">
        <v>4943</v>
      </c>
      <c r="Z19" s="192">
        <v>6262990.34595773</v>
      </c>
      <c r="AA19" s="192">
        <v>1420306.7656837339</v>
      </c>
      <c r="AB19" s="192">
        <v>-216876</v>
      </c>
      <c r="AD19" s="193">
        <f t="shared" si="30"/>
        <v>6046114.34595773</v>
      </c>
      <c r="AE19" s="194"/>
      <c r="AF19" s="149">
        <v>2284289.8168916223</v>
      </c>
      <c r="AG19" s="194"/>
      <c r="AH19" s="149">
        <f t="shared" si="31"/>
        <v>-72030.175921011964</v>
      </c>
      <c r="AI19" s="149">
        <v>-103019.90277074967</v>
      </c>
      <c r="AJ19" s="192"/>
      <c r="AK19" s="192">
        <f t="shared" si="32"/>
        <v>8258373.98692834</v>
      </c>
      <c r="AL19" s="195">
        <f t="shared" si="13"/>
        <v>1670.7210169792313</v>
      </c>
      <c r="AM19" s="194"/>
      <c r="AN19" s="149">
        <v>0</v>
      </c>
      <c r="AP19" s="147">
        <f t="shared" si="14"/>
        <v>-1609531.6947656013</v>
      </c>
      <c r="AQ19" s="148">
        <f t="shared" si="15"/>
        <v>-0.16310772991592948</v>
      </c>
      <c r="AR19" s="149">
        <f t="shared" si="33"/>
        <v>-325.61838858296608</v>
      </c>
      <c r="AT19" s="82">
        <v>18</v>
      </c>
      <c r="AU19" s="82" t="s">
        <v>442</v>
      </c>
      <c r="AV19" s="192">
        <v>4943</v>
      </c>
      <c r="AW19" s="192">
        <v>6213998.9374848921</v>
      </c>
      <c r="AX19" s="192">
        <v>1412094.1145633019</v>
      </c>
      <c r="AY19" s="192">
        <v>-216876</v>
      </c>
      <c r="BA19" s="193">
        <f t="shared" si="34"/>
        <v>5997122.9374848921</v>
      </c>
      <c r="BB19" s="194"/>
      <c r="BC19" s="149">
        <v>2284289.8168916223</v>
      </c>
      <c r="BD19" s="194"/>
      <c r="BE19" s="149">
        <v>-103019.90277074967</v>
      </c>
      <c r="BF19" s="192"/>
      <c r="BG19" s="192">
        <f t="shared" si="35"/>
        <v>8178392.8516057646</v>
      </c>
      <c r="BH19" s="195">
        <f t="shared" si="16"/>
        <v>1654.5403300841117</v>
      </c>
      <c r="BI19" s="194"/>
      <c r="BJ19" s="149">
        <v>0</v>
      </c>
      <c r="BL19" s="147">
        <f t="shared" si="17"/>
        <v>-1689512.8300881768</v>
      </c>
      <c r="BM19" s="148">
        <f t="shared" si="18"/>
        <v>-0.17121290824885066</v>
      </c>
      <c r="BN19" s="149">
        <f t="shared" si="36"/>
        <v>-341.79907547808551</v>
      </c>
      <c r="BP19" s="82">
        <v>18</v>
      </c>
      <c r="BQ19" s="82" t="s">
        <v>442</v>
      </c>
      <c r="BR19" s="192">
        <v>4943</v>
      </c>
      <c r="BS19" s="192">
        <v>6249755.1429849938</v>
      </c>
      <c r="BT19" s="192">
        <v>1442691.2987300798</v>
      </c>
      <c r="BU19" s="192">
        <v>-216876</v>
      </c>
      <c r="BW19" s="193">
        <f t="shared" si="37"/>
        <v>6032879.1429849938</v>
      </c>
      <c r="BX19" s="194"/>
      <c r="BY19" s="149">
        <v>2262627.1496490883</v>
      </c>
      <c r="BZ19" s="194"/>
      <c r="CA19" s="149">
        <v>-479084.42589324218</v>
      </c>
      <c r="CB19" s="192"/>
      <c r="CC19" s="192">
        <f t="shared" si="38"/>
        <v>7816421.8667408396</v>
      </c>
      <c r="CD19" s="195">
        <f t="shared" si="19"/>
        <v>1581.3113224237993</v>
      </c>
      <c r="CE19" s="194"/>
      <c r="CF19" s="149">
        <v>0</v>
      </c>
      <c r="CH19" s="147">
        <f t="shared" si="20"/>
        <v>-2051483.8149531018</v>
      </c>
      <c r="CI19" s="148">
        <f t="shared" si="21"/>
        <v>-0.20789455038659638</v>
      </c>
      <c r="CJ19" s="149">
        <f t="shared" si="39"/>
        <v>-415.02808313839807</v>
      </c>
      <c r="CL19" s="82">
        <v>18</v>
      </c>
      <c r="CM19" s="82" t="s">
        <v>442</v>
      </c>
      <c r="CN19" s="192">
        <v>4943</v>
      </c>
      <c r="CO19" s="192">
        <v>6071703.1076901387</v>
      </c>
      <c r="CP19" s="192">
        <v>1466325.4859506264</v>
      </c>
      <c r="CQ19" s="192">
        <v>-216876</v>
      </c>
      <c r="CS19" s="193">
        <f t="shared" si="22"/>
        <v>5854827.1076901387</v>
      </c>
      <c r="CT19" s="194"/>
      <c r="CU19" s="149">
        <v>2262627.1496490883</v>
      </c>
      <c r="CV19" s="194"/>
      <c r="CW19" s="149">
        <v>-479084.42589324218</v>
      </c>
      <c r="CX19" s="192"/>
      <c r="CY19" s="192">
        <f t="shared" si="23"/>
        <v>7638369.8314459845</v>
      </c>
      <c r="CZ19" s="195">
        <f t="shared" si="24"/>
        <v>1545.2902754290885</v>
      </c>
      <c r="DA19" s="194"/>
      <c r="DB19" s="149">
        <v>0</v>
      </c>
      <c r="DD19" s="147">
        <f t="shared" si="25"/>
        <v>-2229535.8502479568</v>
      </c>
      <c r="DE19" s="148">
        <f t="shared" si="26"/>
        <v>-0.22593809894068939</v>
      </c>
      <c r="DF19" s="149">
        <f t="shared" si="27"/>
        <v>-451.0491301331088</v>
      </c>
      <c r="DH19" s="196">
        <v>337665.52080000006</v>
      </c>
      <c r="DI19" s="197">
        <v>788497.92810000002</v>
      </c>
      <c r="DJ19" s="198">
        <f t="shared" si="28"/>
        <v>450832.40729999996</v>
      </c>
      <c r="DL19" s="196" t="e">
        <f>#REF!+DJ19</f>
        <v>#REF!</v>
      </c>
      <c r="DM19" s="198" t="e">
        <f t="shared" si="29"/>
        <v>#REF!</v>
      </c>
      <c r="DN19" s="82">
        <v>18</v>
      </c>
      <c r="DO19" s="82" t="s">
        <v>61</v>
      </c>
      <c r="DP19" s="192">
        <v>4958</v>
      </c>
      <c r="DQ19" s="192">
        <v>7865906.1811753381</v>
      </c>
      <c r="DR19" s="192">
        <v>1466325.4859506264</v>
      </c>
      <c r="DS19" s="192">
        <v>-138674</v>
      </c>
      <c r="DU19" s="193">
        <v>7649030.1811753381</v>
      </c>
      <c r="DV19" s="194"/>
      <c r="DW19" s="149">
        <v>2123393.6412046608</v>
      </c>
      <c r="DX19" s="194"/>
      <c r="DY19" s="149">
        <v>95481.859313942245</v>
      </c>
      <c r="DZ19" s="192"/>
      <c r="EA19" s="192">
        <v>9867905.6816939414</v>
      </c>
      <c r="EB19" s="195">
        <v>1990.2996534275799</v>
      </c>
      <c r="ED19" s="196"/>
      <c r="EE19" s="197"/>
      <c r="EF19" s="198">
        <v>450832.40729999996</v>
      </c>
      <c r="EH19" s="196">
        <v>10318738.088993941</v>
      </c>
      <c r="EI19" s="198">
        <v>859894.84074949508</v>
      </c>
      <c r="EK19" s="199">
        <v>1</v>
      </c>
    </row>
    <row r="20" spans="1:141" ht="13.8" x14ac:dyDescent="0.25">
      <c r="A20" s="30">
        <v>19</v>
      </c>
      <c r="B20" s="235" t="s">
        <v>62</v>
      </c>
      <c r="C20" s="180">
        <v>3941</v>
      </c>
      <c r="D20" s="180">
        <v>5693267.5727127939</v>
      </c>
      <c r="E20" s="181">
        <v>1721511.7469853356</v>
      </c>
      <c r="F20" s="200">
        <v>-20988</v>
      </c>
      <c r="G20" s="181">
        <f t="shared" si="40"/>
        <v>5672279.5727127939</v>
      </c>
      <c r="H20" s="183">
        <f t="shared" si="9"/>
        <v>1439.2995617134723</v>
      </c>
      <c r="I20" s="184">
        <v>1836845.8285764894</v>
      </c>
      <c r="J20" s="181">
        <f t="shared" si="10"/>
        <v>7509125.4012892833</v>
      </c>
      <c r="K20" s="183">
        <f t="shared" si="11"/>
        <v>1905.3857907356719</v>
      </c>
      <c r="L20" s="185">
        <v>172083.78325600002</v>
      </c>
      <c r="M20" s="185">
        <v>160892.44080000001</v>
      </c>
      <c r="N20" s="186">
        <v>-11191.342456000013</v>
      </c>
      <c r="O20" s="187">
        <v>1635</v>
      </c>
      <c r="P20" s="159">
        <f t="shared" si="12"/>
        <v>7499569.0588332834</v>
      </c>
      <c r="Q20" s="188">
        <v>229746</v>
      </c>
      <c r="R20" s="189"/>
      <c r="S20" s="190"/>
      <c r="U20" s="184"/>
      <c r="W20" s="82">
        <v>19</v>
      </c>
      <c r="X20" s="82" t="s">
        <v>443</v>
      </c>
      <c r="Y20" s="192">
        <v>3941</v>
      </c>
      <c r="Z20" s="192">
        <v>5680772.1273038788</v>
      </c>
      <c r="AA20" s="192">
        <v>1721511.7469853342</v>
      </c>
      <c r="AB20" s="192">
        <v>-649165</v>
      </c>
      <c r="AD20" s="193">
        <f t="shared" si="30"/>
        <v>5031607.1273038788</v>
      </c>
      <c r="AE20" s="194"/>
      <c r="AF20" s="149">
        <v>1895431.6082649964</v>
      </c>
      <c r="AG20" s="194"/>
      <c r="AH20" s="149">
        <f t="shared" si="31"/>
        <v>-52120.249790283546</v>
      </c>
      <c r="AI20" s="149">
        <v>-74544.078188428801</v>
      </c>
      <c r="AJ20" s="192"/>
      <c r="AK20" s="192">
        <f t="shared" si="32"/>
        <v>6874918.4857785916</v>
      </c>
      <c r="AL20" s="195">
        <f t="shared" si="13"/>
        <v>1744.4604125294575</v>
      </c>
      <c r="AM20" s="194"/>
      <c r="AN20" s="149">
        <v>0</v>
      </c>
      <c r="AP20" s="147">
        <f t="shared" si="14"/>
        <v>-684570.52026712243</v>
      </c>
      <c r="AQ20" s="148">
        <f t="shared" si="15"/>
        <v>-9.055777708250333E-2</v>
      </c>
      <c r="AR20" s="149">
        <f t="shared" si="33"/>
        <v>-173.70477550548654</v>
      </c>
      <c r="AT20" s="82">
        <v>19</v>
      </c>
      <c r="AU20" s="82" t="s">
        <v>443</v>
      </c>
      <c r="AV20" s="192">
        <v>3941</v>
      </c>
      <c r="AW20" s="192">
        <v>5629402.9286222802</v>
      </c>
      <c r="AX20" s="192">
        <v>1709805.3973781008</v>
      </c>
      <c r="AY20" s="192">
        <v>-649165</v>
      </c>
      <c r="BA20" s="193">
        <f t="shared" si="34"/>
        <v>4980237.9286222802</v>
      </c>
      <c r="BB20" s="194"/>
      <c r="BC20" s="149">
        <v>1895431.6082649964</v>
      </c>
      <c r="BD20" s="194"/>
      <c r="BE20" s="149">
        <v>-74544.078188428801</v>
      </c>
      <c r="BF20" s="192"/>
      <c r="BG20" s="192">
        <f t="shared" si="35"/>
        <v>6801125.4586988483</v>
      </c>
      <c r="BH20" s="195">
        <f t="shared" si="16"/>
        <v>1725.7359702356885</v>
      </c>
      <c r="BI20" s="194"/>
      <c r="BJ20" s="149">
        <v>0</v>
      </c>
      <c r="BL20" s="147">
        <f t="shared" si="17"/>
        <v>-758363.54734686576</v>
      </c>
      <c r="BM20" s="148">
        <f t="shared" si="18"/>
        <v>-0.10031941930735837</v>
      </c>
      <c r="BN20" s="149">
        <f t="shared" si="36"/>
        <v>-192.42921779925547</v>
      </c>
      <c r="BP20" s="82">
        <v>19</v>
      </c>
      <c r="BQ20" s="82" t="s">
        <v>443</v>
      </c>
      <c r="BR20" s="192">
        <v>3941</v>
      </c>
      <c r="BS20" s="192">
        <v>5851008.314760454</v>
      </c>
      <c r="BT20" s="192">
        <v>1927513.3987656143</v>
      </c>
      <c r="BU20" s="192">
        <v>-649165</v>
      </c>
      <c r="BW20" s="193">
        <f t="shared" si="37"/>
        <v>5201843.314760454</v>
      </c>
      <c r="BX20" s="194"/>
      <c r="BY20" s="149">
        <v>1873207.5579885836</v>
      </c>
      <c r="BZ20" s="194"/>
      <c r="CA20" s="149">
        <v>-346660.26604700205</v>
      </c>
      <c r="CB20" s="192"/>
      <c r="CC20" s="192">
        <f t="shared" si="38"/>
        <v>6728390.6067020362</v>
      </c>
      <c r="CD20" s="195">
        <f t="shared" si="19"/>
        <v>1707.2800321497175</v>
      </c>
      <c r="CE20" s="194"/>
      <c r="CF20" s="149">
        <v>0</v>
      </c>
      <c r="CH20" s="147">
        <f t="shared" si="20"/>
        <v>-831098.3993436778</v>
      </c>
      <c r="CI20" s="148">
        <f t="shared" si="21"/>
        <v>-0.10994108182166883</v>
      </c>
      <c r="CJ20" s="149">
        <f t="shared" si="39"/>
        <v>-210.88515588522654</v>
      </c>
      <c r="CL20" s="82">
        <v>19</v>
      </c>
      <c r="CM20" s="82" t="s">
        <v>443</v>
      </c>
      <c r="CN20" s="192">
        <v>3941</v>
      </c>
      <c r="CO20" s="192">
        <v>5503888.575125996</v>
      </c>
      <c r="CP20" s="192">
        <v>1915187.224601126</v>
      </c>
      <c r="CQ20" s="192">
        <v>-649165</v>
      </c>
      <c r="CS20" s="193">
        <f t="shared" si="22"/>
        <v>4854723.575125996</v>
      </c>
      <c r="CT20" s="194"/>
      <c r="CU20" s="149">
        <v>1873207.5579885836</v>
      </c>
      <c r="CV20" s="194"/>
      <c r="CW20" s="149">
        <v>-346660.26604700205</v>
      </c>
      <c r="CX20" s="192"/>
      <c r="CY20" s="192">
        <f t="shared" si="23"/>
        <v>6381270.8670675782</v>
      </c>
      <c r="CZ20" s="195">
        <f t="shared" si="24"/>
        <v>1619.2009304916464</v>
      </c>
      <c r="DA20" s="194"/>
      <c r="DB20" s="149">
        <v>0</v>
      </c>
      <c r="DD20" s="147">
        <f t="shared" si="25"/>
        <v>-1178218.1389781358</v>
      </c>
      <c r="DE20" s="148">
        <f t="shared" si="26"/>
        <v>-0.15585949500500018</v>
      </c>
      <c r="DF20" s="149">
        <f t="shared" si="27"/>
        <v>-298.96425754329761</v>
      </c>
      <c r="DH20" s="196">
        <v>203863.51914000002</v>
      </c>
      <c r="DI20" s="197">
        <v>116905.132</v>
      </c>
      <c r="DJ20" s="198">
        <f t="shared" si="28"/>
        <v>-86958.387140000021</v>
      </c>
      <c r="DL20" s="196" t="e">
        <f>#REF!+DJ20</f>
        <v>#REF!</v>
      </c>
      <c r="DM20" s="198" t="e">
        <f t="shared" si="29"/>
        <v>#REF!</v>
      </c>
      <c r="DN20" s="82">
        <v>19</v>
      </c>
      <c r="DO20" s="82" t="s">
        <v>62</v>
      </c>
      <c r="DP20" s="192">
        <v>3984</v>
      </c>
      <c r="DQ20" s="192">
        <v>6387787.3717812644</v>
      </c>
      <c r="DR20" s="192">
        <v>1915187.224601126</v>
      </c>
      <c r="DS20" s="192">
        <v>-652155</v>
      </c>
      <c r="DU20" s="193">
        <v>5738622.3717812644</v>
      </c>
      <c r="DV20" s="194"/>
      <c r="DW20" s="149">
        <v>1751777.0018974231</v>
      </c>
      <c r="DX20" s="194"/>
      <c r="DY20" s="149">
        <v>69089.632367026308</v>
      </c>
      <c r="DZ20" s="192"/>
      <c r="EA20" s="192">
        <v>7559489.006045714</v>
      </c>
      <c r="EB20" s="195">
        <v>1897.4620999110728</v>
      </c>
      <c r="ED20" s="196"/>
      <c r="EE20" s="197"/>
      <c r="EF20" s="198">
        <v>-86958.387140000021</v>
      </c>
      <c r="EH20" s="196">
        <v>7472530.6189057138</v>
      </c>
      <c r="EI20" s="198">
        <v>622710.88490880944</v>
      </c>
      <c r="EK20" s="199">
        <v>2</v>
      </c>
    </row>
    <row r="21" spans="1:141" ht="13.8" x14ac:dyDescent="0.25">
      <c r="A21" s="30">
        <v>20</v>
      </c>
      <c r="B21" s="235" t="s">
        <v>769</v>
      </c>
      <c r="C21" s="180">
        <v>16475</v>
      </c>
      <c r="D21" s="180">
        <v>28303911.525963496</v>
      </c>
      <c r="E21" s="181">
        <v>8813775.2049240991</v>
      </c>
      <c r="F21" s="200">
        <v>-2769318</v>
      </c>
      <c r="G21" s="181">
        <f t="shared" si="40"/>
        <v>25534593.525963496</v>
      </c>
      <c r="H21" s="183">
        <f t="shared" si="9"/>
        <v>1549.8994552936872</v>
      </c>
      <c r="I21" s="184">
        <v>7634418.1848449633</v>
      </c>
      <c r="J21" s="181">
        <f t="shared" si="10"/>
        <v>33169011.71080846</v>
      </c>
      <c r="K21" s="183">
        <f t="shared" si="11"/>
        <v>2013.2935788047623</v>
      </c>
      <c r="L21" s="185">
        <v>1120755.97312</v>
      </c>
      <c r="M21" s="185">
        <v>274555.62400000001</v>
      </c>
      <c r="N21" s="186">
        <v>-846200.34911999991</v>
      </c>
      <c r="O21" s="187">
        <v>8223</v>
      </c>
      <c r="P21" s="159">
        <f t="shared" si="12"/>
        <v>32331034.361688461</v>
      </c>
      <c r="Q21" s="188">
        <v>1053518</v>
      </c>
      <c r="R21" s="189"/>
      <c r="S21" s="190"/>
      <c r="U21" s="184"/>
      <c r="W21" s="82">
        <v>20</v>
      </c>
      <c r="X21" s="82" t="s">
        <v>444</v>
      </c>
      <c r="Y21" s="192">
        <v>16475</v>
      </c>
      <c r="Z21" s="192">
        <v>28279995.136254523</v>
      </c>
      <c r="AA21" s="192">
        <v>8813775.2049240917</v>
      </c>
      <c r="AB21" s="192">
        <v>-2443778</v>
      </c>
      <c r="AD21" s="193">
        <f t="shared" si="30"/>
        <v>25836217.136254523</v>
      </c>
      <c r="AE21" s="194"/>
      <c r="AF21" s="149">
        <v>7882946.2139010476</v>
      </c>
      <c r="AG21" s="194"/>
      <c r="AH21" s="149">
        <f t="shared" si="31"/>
        <v>-227677.03414496014</v>
      </c>
      <c r="AI21" s="149">
        <v>-325631.10697476863</v>
      </c>
      <c r="AJ21" s="192"/>
      <c r="AK21" s="192">
        <f t="shared" si="32"/>
        <v>33491486.316010609</v>
      </c>
      <c r="AL21" s="195">
        <f t="shared" si="13"/>
        <v>2032.8671511994301</v>
      </c>
      <c r="AM21" s="194"/>
      <c r="AN21" s="149">
        <v>0</v>
      </c>
      <c r="AP21" s="147">
        <f t="shared" si="14"/>
        <v>-3388276.4372208565</v>
      </c>
      <c r="AQ21" s="148">
        <f t="shared" si="15"/>
        <v>-9.1873596364823965E-2</v>
      </c>
      <c r="AR21" s="149">
        <f t="shared" si="33"/>
        <v>-205.66169573419464</v>
      </c>
      <c r="AT21" s="82">
        <v>20</v>
      </c>
      <c r="AU21" s="82" t="s">
        <v>444</v>
      </c>
      <c r="AV21" s="192">
        <v>16475</v>
      </c>
      <c r="AW21" s="192">
        <v>28095680.960495174</v>
      </c>
      <c r="AX21" s="192">
        <v>8833687.5273615271</v>
      </c>
      <c r="AY21" s="192">
        <v>-2443778</v>
      </c>
      <c r="BA21" s="193">
        <f t="shared" si="34"/>
        <v>25651902.960495174</v>
      </c>
      <c r="BB21" s="194"/>
      <c r="BC21" s="149">
        <v>7882946.2139010476</v>
      </c>
      <c r="BD21" s="194"/>
      <c r="BE21" s="149">
        <v>-325631.10697476863</v>
      </c>
      <c r="BF21" s="192"/>
      <c r="BG21" s="192">
        <f t="shared" si="35"/>
        <v>33209218.067421451</v>
      </c>
      <c r="BH21" s="195">
        <f t="shared" si="16"/>
        <v>2015.7340253366588</v>
      </c>
      <c r="BI21" s="194"/>
      <c r="BJ21" s="149">
        <v>0</v>
      </c>
      <c r="BL21" s="147">
        <f t="shared" si="17"/>
        <v>-3670544.6858100146</v>
      </c>
      <c r="BM21" s="148">
        <f t="shared" si="18"/>
        <v>-9.9527339976946988E-2</v>
      </c>
      <c r="BN21" s="149">
        <f t="shared" si="36"/>
        <v>-222.79482159696599</v>
      </c>
      <c r="BP21" s="82">
        <v>20</v>
      </c>
      <c r="BQ21" s="82" t="s">
        <v>444</v>
      </c>
      <c r="BR21" s="192">
        <v>16475</v>
      </c>
      <c r="BS21" s="192">
        <v>28448177.764230136</v>
      </c>
      <c r="BT21" s="192">
        <v>9172398.3878765292</v>
      </c>
      <c r="BU21" s="192">
        <v>-2443778</v>
      </c>
      <c r="BW21" s="193">
        <f t="shared" si="37"/>
        <v>26004399.764230136</v>
      </c>
      <c r="BX21" s="194"/>
      <c r="BY21" s="149">
        <v>7799463.5295929341</v>
      </c>
      <c r="BZ21" s="194"/>
      <c r="CA21" s="149">
        <v>-1514317.0178013623</v>
      </c>
      <c r="CB21" s="192"/>
      <c r="CC21" s="192">
        <f t="shared" si="38"/>
        <v>32289546.276021708</v>
      </c>
      <c r="CD21" s="195">
        <f t="shared" si="19"/>
        <v>1959.9117618222585</v>
      </c>
      <c r="CE21" s="194"/>
      <c r="CF21" s="149">
        <v>0</v>
      </c>
      <c r="CH21" s="147">
        <f t="shared" si="20"/>
        <v>-4590216.477209758</v>
      </c>
      <c r="CI21" s="148">
        <f t="shared" si="21"/>
        <v>-0.12446437109489149</v>
      </c>
      <c r="CJ21" s="149">
        <f t="shared" si="39"/>
        <v>-278.61708511136618</v>
      </c>
      <c r="CL21" s="82">
        <v>20</v>
      </c>
      <c r="CM21" s="82" t="s">
        <v>444</v>
      </c>
      <c r="CN21" s="192">
        <v>16475</v>
      </c>
      <c r="CO21" s="192">
        <v>27193489.999870032</v>
      </c>
      <c r="CP21" s="192">
        <v>8617447.5341713503</v>
      </c>
      <c r="CQ21" s="192">
        <v>-2443778</v>
      </c>
      <c r="CS21" s="193">
        <f t="shared" si="22"/>
        <v>24749711.999870032</v>
      </c>
      <c r="CT21" s="194"/>
      <c r="CU21" s="149">
        <v>7799463.5295929341</v>
      </c>
      <c r="CV21" s="194"/>
      <c r="CW21" s="149">
        <v>-1514317.0178013623</v>
      </c>
      <c r="CX21" s="192"/>
      <c r="CY21" s="192">
        <f t="shared" si="23"/>
        <v>31034858.511661604</v>
      </c>
      <c r="CZ21" s="195">
        <f t="shared" si="24"/>
        <v>1883.7546896304464</v>
      </c>
      <c r="DA21" s="194"/>
      <c r="DB21" s="149">
        <v>0</v>
      </c>
      <c r="DD21" s="147">
        <f t="shared" si="25"/>
        <v>-5844904.2415698618</v>
      </c>
      <c r="DE21" s="148">
        <f t="shared" si="26"/>
        <v>-0.15848540785576831</v>
      </c>
      <c r="DF21" s="149">
        <f t="shared" si="27"/>
        <v>-354.77415730317824</v>
      </c>
      <c r="DH21" s="196">
        <v>1153377.8761400001</v>
      </c>
      <c r="DI21" s="197">
        <v>153675.87410000002</v>
      </c>
      <c r="DJ21" s="198">
        <f t="shared" si="28"/>
        <v>-999702.00204000005</v>
      </c>
      <c r="DL21" s="196" t="e">
        <f>#REF!+DJ21</f>
        <v>#REF!</v>
      </c>
      <c r="DM21" s="198" t="e">
        <f t="shared" si="29"/>
        <v>#REF!</v>
      </c>
      <c r="DN21" s="82">
        <v>20</v>
      </c>
      <c r="DO21" s="82" t="s">
        <v>769</v>
      </c>
      <c r="DP21" s="192">
        <v>16611</v>
      </c>
      <c r="DQ21" s="192">
        <v>31697921.745753303</v>
      </c>
      <c r="DR21" s="192">
        <v>8617447.5341713503</v>
      </c>
      <c r="DS21" s="192">
        <v>-2652903</v>
      </c>
      <c r="DU21" s="193">
        <v>29254143.745753303</v>
      </c>
      <c r="DV21" s="194"/>
      <c r="DW21" s="149">
        <v>7323814.5669952594</v>
      </c>
      <c r="DX21" s="194"/>
      <c r="DY21" s="149">
        <v>301804.44048289798</v>
      </c>
      <c r="DZ21" s="192"/>
      <c r="EA21" s="192">
        <v>36879762.753231466</v>
      </c>
      <c r="EB21" s="195">
        <v>2220.2012373265588</v>
      </c>
      <c r="ED21" s="196"/>
      <c r="EE21" s="197"/>
      <c r="EF21" s="198">
        <v>-999702.00204000005</v>
      </c>
      <c r="EH21" s="196">
        <v>35880060.751191467</v>
      </c>
      <c r="EI21" s="198">
        <v>2990005.0625992888</v>
      </c>
      <c r="EK21" s="199">
        <v>6</v>
      </c>
    </row>
    <row r="22" spans="1:141" ht="13.8" x14ac:dyDescent="0.25">
      <c r="A22" s="30">
        <v>46</v>
      </c>
      <c r="B22" s="235" t="s">
        <v>64</v>
      </c>
      <c r="C22" s="180">
        <v>1361</v>
      </c>
      <c r="D22" s="180">
        <v>5037106.6561439522</v>
      </c>
      <c r="E22" s="181">
        <v>1225627.1632647312</v>
      </c>
      <c r="F22" s="200">
        <v>-344944</v>
      </c>
      <c r="G22" s="181">
        <f t="shared" si="40"/>
        <v>4692162.6561439522</v>
      </c>
      <c r="H22" s="183">
        <f t="shared" si="9"/>
        <v>3447.5846114209789</v>
      </c>
      <c r="I22" s="184">
        <v>886575.09905458556</v>
      </c>
      <c r="J22" s="181">
        <f t="shared" si="10"/>
        <v>5578737.7551985374</v>
      </c>
      <c r="K22" s="183">
        <f t="shared" si="11"/>
        <v>4098.9990853773234</v>
      </c>
      <c r="L22" s="185">
        <v>22761.088000000003</v>
      </c>
      <c r="M22" s="185">
        <v>205063.17720000001</v>
      </c>
      <c r="N22" s="186">
        <v>182302.08919999999</v>
      </c>
      <c r="O22" s="187">
        <v>-6701</v>
      </c>
      <c r="P22" s="159">
        <f t="shared" si="12"/>
        <v>5754338.8443985377</v>
      </c>
      <c r="Q22" s="188">
        <v>64629</v>
      </c>
      <c r="R22" s="189"/>
      <c r="S22" s="190"/>
      <c r="U22" s="184"/>
      <c r="W22" s="82">
        <v>46</v>
      </c>
      <c r="X22" s="82" t="s">
        <v>445</v>
      </c>
      <c r="Y22" s="192">
        <v>1361</v>
      </c>
      <c r="Z22" s="192">
        <v>5036524.2752732206</v>
      </c>
      <c r="AA22" s="192">
        <v>1225627.1632647307</v>
      </c>
      <c r="AB22" s="192">
        <v>-348479</v>
      </c>
      <c r="AD22" s="193">
        <f t="shared" si="30"/>
        <v>4688045.2752732206</v>
      </c>
      <c r="AE22" s="194"/>
      <c r="AF22" s="149">
        <v>905274.53492169478</v>
      </c>
      <c r="AG22" s="194"/>
      <c r="AH22" s="149">
        <f t="shared" si="31"/>
        <v>-17956.623445683043</v>
      </c>
      <c r="AI22" s="149">
        <v>-25682.147486267608</v>
      </c>
      <c r="AJ22" s="192"/>
      <c r="AK22" s="192">
        <f t="shared" si="32"/>
        <v>5575363.186749232</v>
      </c>
      <c r="AL22" s="195">
        <f t="shared" si="13"/>
        <v>4096.5196081919412</v>
      </c>
      <c r="AM22" s="194"/>
      <c r="AN22" s="149">
        <v>0</v>
      </c>
      <c r="AP22" s="147">
        <f t="shared" si="14"/>
        <v>-169333.86694714893</v>
      </c>
      <c r="AQ22" s="148">
        <f t="shared" si="15"/>
        <v>-2.9476552960820163E-2</v>
      </c>
      <c r="AR22" s="149">
        <f t="shared" si="33"/>
        <v>-124.41871193765535</v>
      </c>
      <c r="AT22" s="82">
        <v>46</v>
      </c>
      <c r="AU22" s="82" t="s">
        <v>445</v>
      </c>
      <c r="AV22" s="192">
        <v>1361</v>
      </c>
      <c r="AW22" s="192">
        <v>5029085.3044353798</v>
      </c>
      <c r="AX22" s="192">
        <v>1230277.9036767215</v>
      </c>
      <c r="AY22" s="192">
        <v>-348479</v>
      </c>
      <c r="BA22" s="193">
        <f t="shared" si="34"/>
        <v>4680606.3044353798</v>
      </c>
      <c r="BB22" s="194"/>
      <c r="BC22" s="149">
        <v>905274.53492169478</v>
      </c>
      <c r="BD22" s="194"/>
      <c r="BE22" s="149">
        <v>-25682.147486267608</v>
      </c>
      <c r="BF22" s="192"/>
      <c r="BG22" s="192">
        <f t="shared" si="35"/>
        <v>5560198.6918708067</v>
      </c>
      <c r="BH22" s="195">
        <f t="shared" si="16"/>
        <v>4085.37743708362</v>
      </c>
      <c r="BI22" s="194"/>
      <c r="BJ22" s="149">
        <v>0</v>
      </c>
      <c r="BL22" s="147">
        <f t="shared" si="17"/>
        <v>-184498.36182557419</v>
      </c>
      <c r="BM22" s="148">
        <f t="shared" si="18"/>
        <v>-3.2116290920312353E-2</v>
      </c>
      <c r="BN22" s="149">
        <f t="shared" si="36"/>
        <v>-135.56088304597662</v>
      </c>
      <c r="BP22" s="82">
        <v>46</v>
      </c>
      <c r="BQ22" s="82" t="s">
        <v>445</v>
      </c>
      <c r="BR22" s="192">
        <v>1361</v>
      </c>
      <c r="BS22" s="192">
        <v>5004502.545935194</v>
      </c>
      <c r="BT22" s="192">
        <v>1205244.1619163239</v>
      </c>
      <c r="BU22" s="192">
        <v>-348479</v>
      </c>
      <c r="BW22" s="193">
        <f t="shared" si="37"/>
        <v>4656023.545935194</v>
      </c>
      <c r="BX22" s="194"/>
      <c r="BY22" s="149">
        <v>906579.34266802715</v>
      </c>
      <c r="BZ22" s="194"/>
      <c r="CA22" s="149">
        <v>-119432.42570849646</v>
      </c>
      <c r="CB22" s="192"/>
      <c r="CC22" s="192">
        <f t="shared" si="38"/>
        <v>5443170.4628947256</v>
      </c>
      <c r="CD22" s="195">
        <f t="shared" si="19"/>
        <v>3999.3904944119954</v>
      </c>
      <c r="CE22" s="194"/>
      <c r="CF22" s="149">
        <v>0</v>
      </c>
      <c r="CH22" s="147">
        <f t="shared" si="20"/>
        <v>-301526.59080165531</v>
      </c>
      <c r="CI22" s="148">
        <f t="shared" si="21"/>
        <v>-5.2487814062821707E-2</v>
      </c>
      <c r="CJ22" s="149">
        <f t="shared" si="39"/>
        <v>-221.54782571760126</v>
      </c>
      <c r="CL22" s="82">
        <v>46</v>
      </c>
      <c r="CM22" s="82" t="s">
        <v>445</v>
      </c>
      <c r="CN22" s="192">
        <v>1361</v>
      </c>
      <c r="CO22" s="192">
        <v>4963898.5888494924</v>
      </c>
      <c r="CP22" s="192">
        <v>1159781.5734351648</v>
      </c>
      <c r="CQ22" s="192">
        <v>-348479</v>
      </c>
      <c r="CS22" s="193">
        <f t="shared" si="22"/>
        <v>4615419.5888494924</v>
      </c>
      <c r="CT22" s="194"/>
      <c r="CU22" s="149">
        <v>906579.34266802715</v>
      </c>
      <c r="CV22" s="194"/>
      <c r="CW22" s="149">
        <v>-119432.42570849646</v>
      </c>
      <c r="CX22" s="192"/>
      <c r="CY22" s="192">
        <f t="shared" si="23"/>
        <v>5402566.505809023</v>
      </c>
      <c r="CZ22" s="195">
        <f t="shared" si="24"/>
        <v>3969.5565803152263</v>
      </c>
      <c r="DA22" s="194"/>
      <c r="DB22" s="149">
        <v>0</v>
      </c>
      <c r="DD22" s="147">
        <f t="shared" si="25"/>
        <v>-342130.54788735788</v>
      </c>
      <c r="DE22" s="148">
        <f t="shared" si="26"/>
        <v>-5.9555890361044646E-2</v>
      </c>
      <c r="DF22" s="149">
        <f t="shared" si="27"/>
        <v>-251.38173981437023</v>
      </c>
      <c r="DH22" s="196">
        <v>42847.090240000005</v>
      </c>
      <c r="DI22" s="197">
        <v>194388.766</v>
      </c>
      <c r="DJ22" s="198">
        <f t="shared" si="28"/>
        <v>151541.67576000001</v>
      </c>
      <c r="DL22" s="196" t="e">
        <f>#REF!+DJ22</f>
        <v>#REF!</v>
      </c>
      <c r="DM22" s="198" t="e">
        <f t="shared" si="29"/>
        <v>#REF!</v>
      </c>
      <c r="DN22" s="82">
        <v>46</v>
      </c>
      <c r="DO22" s="82" t="s">
        <v>64</v>
      </c>
      <c r="DP22" s="192">
        <v>1405</v>
      </c>
      <c r="DQ22" s="192">
        <v>5216360.4705012664</v>
      </c>
      <c r="DR22" s="192">
        <v>1159781.5734351648</v>
      </c>
      <c r="DS22" s="192">
        <v>-349614</v>
      </c>
      <c r="DU22" s="193">
        <v>4867881.4705012664</v>
      </c>
      <c r="DV22" s="194"/>
      <c r="DW22" s="149">
        <v>853012.61506153841</v>
      </c>
      <c r="DX22" s="194"/>
      <c r="DY22" s="149">
        <v>23802.968133576025</v>
      </c>
      <c r="DZ22" s="192"/>
      <c r="EA22" s="192">
        <v>5744697.0536963809</v>
      </c>
      <c r="EB22" s="195">
        <v>4088.7523513853243</v>
      </c>
      <c r="ED22" s="196"/>
      <c r="EE22" s="197"/>
      <c r="EF22" s="198">
        <v>151541.67576000001</v>
      </c>
      <c r="EH22" s="196">
        <v>5896238.7294563809</v>
      </c>
      <c r="EI22" s="198">
        <v>491353.22745469841</v>
      </c>
      <c r="EK22" s="199">
        <v>10</v>
      </c>
    </row>
    <row r="23" spans="1:141" ht="13.8" x14ac:dyDescent="0.25">
      <c r="A23" s="30">
        <v>47</v>
      </c>
      <c r="B23" s="235" t="s">
        <v>770</v>
      </c>
      <c r="C23" s="180">
        <v>1838</v>
      </c>
      <c r="D23" s="180">
        <v>8544508.0315834638</v>
      </c>
      <c r="E23" s="181">
        <v>1615814.0937624106</v>
      </c>
      <c r="F23" s="182">
        <v>38063</v>
      </c>
      <c r="G23" s="181">
        <f t="shared" si="40"/>
        <v>8582571.0315834638</v>
      </c>
      <c r="H23" s="183">
        <f t="shared" si="9"/>
        <v>4669.5163392728309</v>
      </c>
      <c r="I23" s="184">
        <v>1126719.5463755839</v>
      </c>
      <c r="J23" s="181">
        <f t="shared" si="10"/>
        <v>9709290.5779590476</v>
      </c>
      <c r="K23" s="183">
        <f t="shared" si="11"/>
        <v>5282.530238280222</v>
      </c>
      <c r="L23" s="185">
        <v>42677.04</v>
      </c>
      <c r="M23" s="185">
        <v>11380.544000000002</v>
      </c>
      <c r="N23" s="186">
        <v>-31296.495999999999</v>
      </c>
      <c r="O23" s="187">
        <v>2392</v>
      </c>
      <c r="P23" s="159">
        <f t="shared" si="12"/>
        <v>9680386.0819590483</v>
      </c>
      <c r="Q23" s="188">
        <v>155746</v>
      </c>
      <c r="R23" s="189"/>
      <c r="S23" s="190"/>
      <c r="U23" s="184"/>
      <c r="W23" s="82">
        <v>47</v>
      </c>
      <c r="X23" s="82" t="s">
        <v>446</v>
      </c>
      <c r="Y23" s="192">
        <v>1838</v>
      </c>
      <c r="Z23" s="192">
        <v>8545322.0373918749</v>
      </c>
      <c r="AA23" s="192">
        <v>1615814.0937624099</v>
      </c>
      <c r="AB23" s="192">
        <v>-19397</v>
      </c>
      <c r="AD23" s="193">
        <f t="shared" si="30"/>
        <v>8525925.0373918749</v>
      </c>
      <c r="AE23" s="194"/>
      <c r="AF23" s="149">
        <v>1151883.1598802358</v>
      </c>
      <c r="AG23" s="194"/>
      <c r="AH23" s="149">
        <f t="shared" si="31"/>
        <v>-24994.025111431507</v>
      </c>
      <c r="AI23" s="149">
        <v>-35747.268473326461</v>
      </c>
      <c r="AJ23" s="192"/>
      <c r="AK23" s="192">
        <f t="shared" si="32"/>
        <v>9652814.1721606795</v>
      </c>
      <c r="AL23" s="195">
        <f t="shared" si="13"/>
        <v>5251.8031404573885</v>
      </c>
      <c r="AM23" s="194"/>
      <c r="AN23" s="149">
        <v>0</v>
      </c>
      <c r="AP23" s="147">
        <f t="shared" si="14"/>
        <v>-46787.716877656057</v>
      </c>
      <c r="AQ23" s="148">
        <f t="shared" si="15"/>
        <v>-4.8236739417657493E-3</v>
      </c>
      <c r="AR23" s="149">
        <f t="shared" si="33"/>
        <v>-25.45577632081396</v>
      </c>
      <c r="AT23" s="82">
        <v>47</v>
      </c>
      <c r="AU23" s="82" t="s">
        <v>446</v>
      </c>
      <c r="AV23" s="192">
        <v>1838</v>
      </c>
      <c r="AW23" s="192">
        <v>8560490.5924741589</v>
      </c>
      <c r="AX23" s="192">
        <v>1648948.7763788656</v>
      </c>
      <c r="AY23" s="192">
        <v>-19397</v>
      </c>
      <c r="BA23" s="193">
        <f t="shared" si="34"/>
        <v>8541093.5924741589</v>
      </c>
      <c r="BB23" s="194"/>
      <c r="BC23" s="149">
        <v>1151883.1598802358</v>
      </c>
      <c r="BD23" s="194"/>
      <c r="BE23" s="149">
        <v>-35747.268473326461</v>
      </c>
      <c r="BF23" s="192"/>
      <c r="BG23" s="192">
        <f t="shared" si="35"/>
        <v>9657229.4838810675</v>
      </c>
      <c r="BH23" s="195">
        <f t="shared" si="16"/>
        <v>5254.2053775196237</v>
      </c>
      <c r="BI23" s="194"/>
      <c r="BJ23" s="149">
        <v>0</v>
      </c>
      <c r="BL23" s="147">
        <f t="shared" si="17"/>
        <v>-42372.405157268047</v>
      </c>
      <c r="BM23" s="148">
        <f t="shared" si="18"/>
        <v>-4.3684684837584659E-3</v>
      </c>
      <c r="BN23" s="149">
        <f t="shared" si="36"/>
        <v>-23.053539258578915</v>
      </c>
      <c r="BP23" s="82">
        <v>47</v>
      </c>
      <c r="BQ23" s="82" t="s">
        <v>446</v>
      </c>
      <c r="BR23" s="192">
        <v>1838</v>
      </c>
      <c r="BS23" s="192">
        <v>8556226.0029739607</v>
      </c>
      <c r="BT23" s="192">
        <v>1641408.383370213</v>
      </c>
      <c r="BU23" s="192">
        <v>-19397</v>
      </c>
      <c r="BW23" s="193">
        <f t="shared" si="37"/>
        <v>8536829.0029739607</v>
      </c>
      <c r="BX23" s="194"/>
      <c r="BY23" s="149">
        <v>1149173.5344594915</v>
      </c>
      <c r="BZ23" s="194"/>
      <c r="CA23" s="149">
        <v>-166239.32981091648</v>
      </c>
      <c r="CB23" s="192"/>
      <c r="CC23" s="192">
        <f t="shared" si="38"/>
        <v>9519763.2076225355</v>
      </c>
      <c r="CD23" s="195">
        <f t="shared" si="19"/>
        <v>5179.4141499578536</v>
      </c>
      <c r="CE23" s="194"/>
      <c r="CF23" s="149">
        <v>0</v>
      </c>
      <c r="CH23" s="147">
        <f t="shared" si="20"/>
        <v>-179838.68141580001</v>
      </c>
      <c r="CI23" s="148">
        <f t="shared" si="21"/>
        <v>-1.8540831208653869E-2</v>
      </c>
      <c r="CJ23" s="149">
        <f t="shared" si="39"/>
        <v>-97.844766820348212</v>
      </c>
      <c r="CL23" s="82">
        <v>47</v>
      </c>
      <c r="CM23" s="82" t="s">
        <v>446</v>
      </c>
      <c r="CN23" s="192">
        <v>1838</v>
      </c>
      <c r="CO23" s="192">
        <v>8330787.9869329846</v>
      </c>
      <c r="CP23" s="192">
        <v>1593204.0004099673</v>
      </c>
      <c r="CQ23" s="192">
        <v>-19397</v>
      </c>
      <c r="CS23" s="193">
        <f t="shared" si="22"/>
        <v>8311390.9869329846</v>
      </c>
      <c r="CT23" s="194"/>
      <c r="CU23" s="149">
        <v>1149173.5344594915</v>
      </c>
      <c r="CV23" s="194"/>
      <c r="CW23" s="149">
        <v>-166239.32981091648</v>
      </c>
      <c r="CX23" s="192"/>
      <c r="CY23" s="192">
        <f t="shared" si="23"/>
        <v>9294325.1915815584</v>
      </c>
      <c r="CZ23" s="195">
        <f t="shared" si="24"/>
        <v>5056.7601695220665</v>
      </c>
      <c r="DA23" s="194"/>
      <c r="DB23" s="149">
        <v>0</v>
      </c>
      <c r="DD23" s="147">
        <f t="shared" si="25"/>
        <v>-405276.6974567771</v>
      </c>
      <c r="DE23" s="148">
        <f t="shared" si="26"/>
        <v>-4.1782817696341366E-2</v>
      </c>
      <c r="DF23" s="149">
        <f t="shared" si="27"/>
        <v>-220.49874725613552</v>
      </c>
      <c r="DH23" s="196">
        <v>27187.24</v>
      </c>
      <c r="DI23" s="197">
        <v>6796.81</v>
      </c>
      <c r="DJ23" s="198">
        <f t="shared" si="28"/>
        <v>-20390.43</v>
      </c>
      <c r="DL23" s="196" t="e">
        <f>#REF!+DJ23</f>
        <v>#REF!</v>
      </c>
      <c r="DM23" s="198" t="e">
        <f t="shared" si="29"/>
        <v>#REF!</v>
      </c>
      <c r="DN23" s="82">
        <v>47</v>
      </c>
      <c r="DO23" s="82" t="s">
        <v>770</v>
      </c>
      <c r="DP23" s="192">
        <v>1852</v>
      </c>
      <c r="DQ23" s="192">
        <v>8609125.4413249977</v>
      </c>
      <c r="DR23" s="192">
        <v>1593204.0004099673</v>
      </c>
      <c r="DS23" s="192">
        <v>33460</v>
      </c>
      <c r="DU23" s="193">
        <v>8589728.4413249977</v>
      </c>
      <c r="DV23" s="194"/>
      <c r="DW23" s="149">
        <v>1076741.8305975012</v>
      </c>
      <c r="DX23" s="194"/>
      <c r="DY23" s="149">
        <v>33131.617115836307</v>
      </c>
      <c r="DZ23" s="192"/>
      <c r="EA23" s="192">
        <v>9699601.8890383355</v>
      </c>
      <c r="EB23" s="195">
        <v>5237.3660307982373</v>
      </c>
      <c r="ED23" s="196"/>
      <c r="EE23" s="197"/>
      <c r="EF23" s="198">
        <v>-20390.43</v>
      </c>
      <c r="EH23" s="196">
        <v>9679211.4590383358</v>
      </c>
      <c r="EI23" s="198">
        <v>806600.95491986128</v>
      </c>
      <c r="EK23" s="199">
        <v>19</v>
      </c>
    </row>
    <row r="24" spans="1:141" ht="13.8" x14ac:dyDescent="0.25">
      <c r="A24" s="30">
        <v>49</v>
      </c>
      <c r="B24" s="235" t="s">
        <v>771</v>
      </c>
      <c r="C24" s="180">
        <v>289731</v>
      </c>
      <c r="D24" s="180">
        <v>64622706.016371131</v>
      </c>
      <c r="E24" s="181">
        <v>-172093306.11460909</v>
      </c>
      <c r="F24" s="200">
        <v>-5649286</v>
      </c>
      <c r="G24" s="181">
        <f t="shared" si="40"/>
        <v>58973420.016371131</v>
      </c>
      <c r="H24" s="183">
        <f t="shared" si="9"/>
        <v>203.54542667636923</v>
      </c>
      <c r="I24" s="184">
        <v>80169034.028019607</v>
      </c>
      <c r="J24" s="181">
        <f t="shared" si="10"/>
        <v>139142454.04439074</v>
      </c>
      <c r="K24" s="183">
        <f t="shared" si="11"/>
        <v>480.24703619699216</v>
      </c>
      <c r="L24" s="185">
        <v>17255257.631471988</v>
      </c>
      <c r="M24" s="185">
        <v>2903959.1868000007</v>
      </c>
      <c r="N24" s="186">
        <v>-14351298.444671987</v>
      </c>
      <c r="O24" s="187">
        <v>-138041</v>
      </c>
      <c r="P24" s="159">
        <f t="shared" si="12"/>
        <v>124653114.59971875</v>
      </c>
      <c r="Q24" s="188">
        <v>22948931</v>
      </c>
      <c r="R24" s="189"/>
      <c r="S24" s="190"/>
      <c r="U24" s="184"/>
      <c r="W24" s="82">
        <v>49</v>
      </c>
      <c r="X24" s="82" t="s">
        <v>447</v>
      </c>
      <c r="Y24" s="192">
        <v>289731</v>
      </c>
      <c r="Z24" s="192">
        <v>64532362.374744475</v>
      </c>
      <c r="AA24" s="192">
        <v>-172093306.11460915</v>
      </c>
      <c r="AB24" s="192">
        <v>-12341988</v>
      </c>
      <c r="AD24" s="193">
        <f t="shared" si="30"/>
        <v>52190374.374744475</v>
      </c>
      <c r="AE24" s="194"/>
      <c r="AF24" s="149">
        <v>85471908.550769553</v>
      </c>
      <c r="AG24" s="194"/>
      <c r="AH24" s="149">
        <f t="shared" si="31"/>
        <v>-5759652.8005758291</v>
      </c>
      <c r="AI24" s="149">
        <v>-8237642.9589631064</v>
      </c>
      <c r="AJ24" s="192"/>
      <c r="AK24" s="192">
        <f t="shared" si="32"/>
        <v>131902630.12493822</v>
      </c>
      <c r="AL24" s="195">
        <f t="shared" si="13"/>
        <v>455.25894752352428</v>
      </c>
      <c r="AM24" s="194"/>
      <c r="AN24" s="149">
        <v>0</v>
      </c>
      <c r="AP24" s="147">
        <f t="shared" si="14"/>
        <v>-70792485.527148873</v>
      </c>
      <c r="AQ24" s="148">
        <f t="shared" si="15"/>
        <v>-0.34925600106052651</v>
      </c>
      <c r="AR24" s="149">
        <f t="shared" si="33"/>
        <v>-244.33866423388892</v>
      </c>
      <c r="AT24" s="82">
        <v>49</v>
      </c>
      <c r="AU24" s="82" t="s">
        <v>447</v>
      </c>
      <c r="AV24" s="192">
        <v>289731</v>
      </c>
      <c r="AW24" s="192">
        <v>59929551.422503889</v>
      </c>
      <c r="AX24" s="192">
        <v>-172418687.65794918</v>
      </c>
      <c r="AY24" s="192">
        <v>-12341988</v>
      </c>
      <c r="BA24" s="193">
        <f t="shared" si="34"/>
        <v>47587563.422503889</v>
      </c>
      <c r="BB24" s="194"/>
      <c r="BC24" s="149">
        <v>85471908.550769553</v>
      </c>
      <c r="BD24" s="194"/>
      <c r="BE24" s="149">
        <v>-8237642.9589631064</v>
      </c>
      <c r="BF24" s="192"/>
      <c r="BG24" s="192">
        <f t="shared" si="35"/>
        <v>124821829.01431033</v>
      </c>
      <c r="BH24" s="195">
        <f t="shared" si="16"/>
        <v>430.81972248157888</v>
      </c>
      <c r="BI24" s="194"/>
      <c r="BJ24" s="149">
        <v>0</v>
      </c>
      <c r="BL24" s="147">
        <f t="shared" si="17"/>
        <v>-77873286.637776762</v>
      </c>
      <c r="BM24" s="148">
        <f t="shared" si="18"/>
        <v>-0.38418926073897686</v>
      </c>
      <c r="BN24" s="149">
        <f t="shared" si="36"/>
        <v>-268.77788927583435</v>
      </c>
      <c r="BP24" s="82">
        <v>49</v>
      </c>
      <c r="BQ24" s="82" t="s">
        <v>447</v>
      </c>
      <c r="BR24" s="192">
        <v>289731</v>
      </c>
      <c r="BS24" s="192">
        <v>63092633.727085024</v>
      </c>
      <c r="BT24" s="192">
        <v>-169680729.47089258</v>
      </c>
      <c r="BU24" s="192">
        <v>-12341988</v>
      </c>
      <c r="BW24" s="193">
        <f t="shared" si="37"/>
        <v>50750645.727085024</v>
      </c>
      <c r="BX24" s="194"/>
      <c r="BY24" s="149">
        <v>84831522.752447218</v>
      </c>
      <c r="BZ24" s="194"/>
      <c r="CA24" s="149">
        <v>-38308388.394527599</v>
      </c>
      <c r="CB24" s="192"/>
      <c r="CC24" s="192">
        <f t="shared" si="38"/>
        <v>97273780.085004643</v>
      </c>
      <c r="CD24" s="195">
        <f t="shared" si="19"/>
        <v>335.73825405291336</v>
      </c>
      <c r="CE24" s="194"/>
      <c r="CF24" s="149">
        <v>0</v>
      </c>
      <c r="CH24" s="147">
        <f t="shared" si="20"/>
        <v>-105421335.56708245</v>
      </c>
      <c r="CI24" s="148">
        <f t="shared" si="21"/>
        <v>-0.5200980557816266</v>
      </c>
      <c r="CJ24" s="149">
        <f t="shared" si="39"/>
        <v>-363.85935770449987</v>
      </c>
      <c r="CL24" s="82">
        <v>49</v>
      </c>
      <c r="CM24" s="82" t="s">
        <v>447</v>
      </c>
      <c r="CN24" s="192">
        <v>289731</v>
      </c>
      <c r="CO24" s="192">
        <v>55000125.979736596</v>
      </c>
      <c r="CP24" s="192">
        <v>-168404986.9409658</v>
      </c>
      <c r="CQ24" s="192">
        <v>-12341988</v>
      </c>
      <c r="CS24" s="193">
        <f t="shared" si="22"/>
        <v>42658137.979736596</v>
      </c>
      <c r="CT24" s="194"/>
      <c r="CU24" s="149">
        <v>84831522.752447218</v>
      </c>
      <c r="CV24" s="194"/>
      <c r="CW24" s="149">
        <v>-38308388.394527599</v>
      </c>
      <c r="CX24" s="192"/>
      <c r="CY24" s="192">
        <f t="shared" si="23"/>
        <v>89181272.337656215</v>
      </c>
      <c r="CZ24" s="195">
        <f t="shared" si="24"/>
        <v>307.80714641393644</v>
      </c>
      <c r="DA24" s="194"/>
      <c r="DB24" s="149">
        <v>0</v>
      </c>
      <c r="DD24" s="147">
        <f t="shared" si="25"/>
        <v>-113513843.31443088</v>
      </c>
      <c r="DE24" s="148">
        <f t="shared" si="26"/>
        <v>-0.56002258835516272</v>
      </c>
      <c r="DF24" s="149">
        <f t="shared" si="27"/>
        <v>-391.7904653434768</v>
      </c>
      <c r="DH24" s="196">
        <v>16720628.376699995</v>
      </c>
      <c r="DI24" s="197">
        <v>2836784.5897000004</v>
      </c>
      <c r="DJ24" s="198">
        <f t="shared" si="28"/>
        <v>-13883843.786999995</v>
      </c>
      <c r="DL24" s="196" t="e">
        <f>#REF!+DJ24</f>
        <v>#REF!</v>
      </c>
      <c r="DM24" s="198" t="e">
        <f t="shared" si="29"/>
        <v>#REF!</v>
      </c>
      <c r="DN24" s="82">
        <v>49</v>
      </c>
      <c r="DO24" s="82" t="s">
        <v>771</v>
      </c>
      <c r="DP24" s="192">
        <v>283632</v>
      </c>
      <c r="DQ24" s="192">
        <v>129216519.85306564</v>
      </c>
      <c r="DR24" s="192">
        <v>-168404986.94096556</v>
      </c>
      <c r="DS24" s="192">
        <v>-10299282</v>
      </c>
      <c r="DU24" s="193">
        <v>116874531.85306564</v>
      </c>
      <c r="DV24" s="194"/>
      <c r="DW24" s="149">
        <v>78185695.207465082</v>
      </c>
      <c r="DX24" s="194"/>
      <c r="DY24" s="149">
        <v>7634888.5915563665</v>
      </c>
      <c r="DZ24" s="192"/>
      <c r="EA24" s="192">
        <v>202695115.65208709</v>
      </c>
      <c r="EB24" s="195">
        <v>714.64120992020321</v>
      </c>
      <c r="ED24" s="196"/>
      <c r="EE24" s="197"/>
      <c r="EF24" s="198">
        <v>-13883843.786999995</v>
      </c>
      <c r="EH24" s="196">
        <v>188811271.86508709</v>
      </c>
      <c r="EI24" s="198">
        <v>15734272.655423924</v>
      </c>
      <c r="EK24" s="199">
        <v>1</v>
      </c>
    </row>
    <row r="25" spans="1:141" ht="13.8" x14ac:dyDescent="0.25">
      <c r="A25" s="30">
        <v>50</v>
      </c>
      <c r="B25" s="235" t="s">
        <v>67</v>
      </c>
      <c r="C25" s="180">
        <v>11632</v>
      </c>
      <c r="D25" s="180">
        <v>22139692.218720376</v>
      </c>
      <c r="E25" s="181">
        <v>4701414.1927168844</v>
      </c>
      <c r="F25" s="200">
        <v>-1283720</v>
      </c>
      <c r="G25" s="181">
        <f t="shared" si="40"/>
        <v>20855972.218720376</v>
      </c>
      <c r="H25" s="183">
        <f t="shared" si="9"/>
        <v>1792.9824809766485</v>
      </c>
      <c r="I25" s="184">
        <v>5760872.8765568603</v>
      </c>
      <c r="J25" s="181">
        <f t="shared" si="10"/>
        <v>26616845.095277235</v>
      </c>
      <c r="K25" s="183">
        <f t="shared" si="11"/>
        <v>2288.2432165816053</v>
      </c>
      <c r="L25" s="185">
        <v>163595.32</v>
      </c>
      <c r="M25" s="185">
        <v>283162.16040000005</v>
      </c>
      <c r="N25" s="186">
        <v>119566.84040000004</v>
      </c>
      <c r="O25" s="187">
        <v>5836</v>
      </c>
      <c r="P25" s="159">
        <f t="shared" si="12"/>
        <v>26742247.935677234</v>
      </c>
      <c r="Q25" s="188">
        <v>608244</v>
      </c>
      <c r="R25" s="189"/>
      <c r="S25" s="190"/>
      <c r="U25" s="184"/>
      <c r="W25" s="82">
        <v>50</v>
      </c>
      <c r="X25" s="82" t="s">
        <v>448</v>
      </c>
      <c r="Y25" s="192">
        <v>11632</v>
      </c>
      <c r="Z25" s="192">
        <v>22198658.210943136</v>
      </c>
      <c r="AA25" s="192">
        <v>4701414.1927168844</v>
      </c>
      <c r="AB25" s="192">
        <v>-1216655</v>
      </c>
      <c r="AD25" s="193">
        <f t="shared" si="30"/>
        <v>20982003.210943136</v>
      </c>
      <c r="AE25" s="194"/>
      <c r="AF25" s="149">
        <v>5939380.6338243522</v>
      </c>
      <c r="AG25" s="194"/>
      <c r="AH25" s="149">
        <f t="shared" si="31"/>
        <v>-166412.71930711626</v>
      </c>
      <c r="AI25" s="149">
        <v>-238008.88924157328</v>
      </c>
      <c r="AJ25" s="192"/>
      <c r="AK25" s="192">
        <f t="shared" si="32"/>
        <v>26754971.125460371</v>
      </c>
      <c r="AL25" s="195">
        <f t="shared" si="13"/>
        <v>2300.1178752974874</v>
      </c>
      <c r="AM25" s="194"/>
      <c r="AN25" s="149">
        <v>0</v>
      </c>
      <c r="AP25" s="147">
        <f t="shared" si="14"/>
        <v>-1732735.547345873</v>
      </c>
      <c r="AQ25" s="148">
        <f t="shared" si="15"/>
        <v>-6.0823974609367393E-2</v>
      </c>
      <c r="AR25" s="149">
        <f t="shared" si="33"/>
        <v>-148.96282215834535</v>
      </c>
      <c r="AT25" s="82">
        <v>50</v>
      </c>
      <c r="AU25" s="82" t="s">
        <v>448</v>
      </c>
      <c r="AV25" s="192">
        <v>11632</v>
      </c>
      <c r="AW25" s="192">
        <v>22122831.292930156</v>
      </c>
      <c r="AX25" s="192">
        <v>4771469.7338195592</v>
      </c>
      <c r="AY25" s="192">
        <v>-1216655</v>
      </c>
      <c r="BA25" s="193">
        <f t="shared" si="34"/>
        <v>20906176.292930156</v>
      </c>
      <c r="BB25" s="194"/>
      <c r="BC25" s="149">
        <v>5939380.6338243522</v>
      </c>
      <c r="BD25" s="194"/>
      <c r="BE25" s="149">
        <v>-238008.88924157328</v>
      </c>
      <c r="BF25" s="192"/>
      <c r="BG25" s="192">
        <f t="shared" si="35"/>
        <v>26607548.037512936</v>
      </c>
      <c r="BH25" s="195">
        <f t="shared" si="16"/>
        <v>2287.4439509553763</v>
      </c>
      <c r="BI25" s="194"/>
      <c r="BJ25" s="149">
        <v>0</v>
      </c>
      <c r="BL25" s="147">
        <f t="shared" si="17"/>
        <v>-1880158.6352933086</v>
      </c>
      <c r="BM25" s="148">
        <f t="shared" si="18"/>
        <v>-6.5998946734735511E-2</v>
      </c>
      <c r="BN25" s="149">
        <f t="shared" si="36"/>
        <v>-161.63674650045638</v>
      </c>
      <c r="BP25" s="82">
        <v>50</v>
      </c>
      <c r="BQ25" s="82" t="s">
        <v>448</v>
      </c>
      <c r="BR25" s="192">
        <v>11632</v>
      </c>
      <c r="BS25" s="192">
        <v>22375446.845005147</v>
      </c>
      <c r="BT25" s="192">
        <v>5017498.241155697</v>
      </c>
      <c r="BU25" s="192">
        <v>-1216655</v>
      </c>
      <c r="BW25" s="193">
        <f t="shared" si="37"/>
        <v>21158791.845005147</v>
      </c>
      <c r="BX25" s="194"/>
      <c r="BY25" s="149">
        <v>5889738.6340419073</v>
      </c>
      <c r="BZ25" s="194"/>
      <c r="CA25" s="149">
        <v>-1106838.0865543077</v>
      </c>
      <c r="CB25" s="192"/>
      <c r="CC25" s="192">
        <f t="shared" si="38"/>
        <v>25941692.392492745</v>
      </c>
      <c r="CD25" s="195">
        <f t="shared" si="19"/>
        <v>2230.200515173035</v>
      </c>
      <c r="CE25" s="194"/>
      <c r="CF25" s="149">
        <v>0</v>
      </c>
      <c r="CH25" s="147">
        <f t="shared" si="20"/>
        <v>-2546014.2803134993</v>
      </c>
      <c r="CI25" s="148">
        <f t="shared" si="21"/>
        <v>-8.9372384711608605E-2</v>
      </c>
      <c r="CJ25" s="149">
        <f t="shared" si="39"/>
        <v>-218.88018228279739</v>
      </c>
      <c r="CL25" s="82">
        <v>50</v>
      </c>
      <c r="CM25" s="82" t="s">
        <v>448</v>
      </c>
      <c r="CN25" s="192">
        <v>11632</v>
      </c>
      <c r="CO25" s="192">
        <v>21268208.669270083</v>
      </c>
      <c r="CP25" s="192">
        <v>4750368.061585105</v>
      </c>
      <c r="CQ25" s="192">
        <v>-1216655</v>
      </c>
      <c r="CS25" s="193">
        <f t="shared" si="22"/>
        <v>20051553.669270083</v>
      </c>
      <c r="CT25" s="194"/>
      <c r="CU25" s="149">
        <v>5889738.6340419073</v>
      </c>
      <c r="CV25" s="194"/>
      <c r="CW25" s="149">
        <v>-1106838.0865543077</v>
      </c>
      <c r="CX25" s="192"/>
      <c r="CY25" s="192">
        <f t="shared" si="23"/>
        <v>24834454.216757681</v>
      </c>
      <c r="CZ25" s="195">
        <f t="shared" si="24"/>
        <v>2135.0115385795807</v>
      </c>
      <c r="DA25" s="194"/>
      <c r="DB25" s="149">
        <v>0</v>
      </c>
      <c r="DD25" s="147">
        <f t="shared" si="25"/>
        <v>-3653252.4560485631</v>
      </c>
      <c r="DE25" s="148">
        <f t="shared" si="26"/>
        <v>-0.12823961219510449</v>
      </c>
      <c r="DF25" s="149">
        <f t="shared" si="27"/>
        <v>-314.069158876252</v>
      </c>
      <c r="DH25" s="196">
        <v>160472.68410000001</v>
      </c>
      <c r="DI25" s="197">
        <v>387622.07430000004</v>
      </c>
      <c r="DJ25" s="198">
        <f t="shared" si="28"/>
        <v>227149.39020000002</v>
      </c>
      <c r="DL25" s="196" t="e">
        <f>#REF!+DJ25</f>
        <v>#REF!</v>
      </c>
      <c r="DM25" s="198" t="e">
        <f t="shared" si="29"/>
        <v>#REF!</v>
      </c>
      <c r="DN25" s="82">
        <v>50</v>
      </c>
      <c r="DO25" s="82" t="s">
        <v>67</v>
      </c>
      <c r="DP25" s="192">
        <v>11748</v>
      </c>
      <c r="DQ25" s="192">
        <v>23930931.061338596</v>
      </c>
      <c r="DR25" s="192">
        <v>4750368.061585105</v>
      </c>
      <c r="DS25" s="192">
        <v>-1161147</v>
      </c>
      <c r="DU25" s="193">
        <v>22714276.061338596</v>
      </c>
      <c r="DV25" s="194"/>
      <c r="DW25" s="149">
        <v>5552837.0079270191</v>
      </c>
      <c r="DX25" s="194"/>
      <c r="DY25" s="149">
        <v>220593.60354062772</v>
      </c>
      <c r="DZ25" s="192"/>
      <c r="EA25" s="192">
        <v>28487706.672806244</v>
      </c>
      <c r="EB25" s="195">
        <v>2424.8984229491184</v>
      </c>
      <c r="ED25" s="196"/>
      <c r="EE25" s="197"/>
      <c r="EF25" s="198">
        <v>227149.39020000002</v>
      </c>
      <c r="EH25" s="196">
        <v>28714856.063006245</v>
      </c>
      <c r="EI25" s="198">
        <v>2392904.671917187</v>
      </c>
      <c r="EK25" s="199">
        <v>4</v>
      </c>
    </row>
    <row r="26" spans="1:141" ht="13.8" x14ac:dyDescent="0.25">
      <c r="A26" s="30">
        <v>51</v>
      </c>
      <c r="B26" s="235" t="s">
        <v>772</v>
      </c>
      <c r="C26" s="180">
        <v>9402</v>
      </c>
      <c r="D26" s="180">
        <v>8732172.0133217517</v>
      </c>
      <c r="E26" s="181">
        <v>-2517389.5388645199</v>
      </c>
      <c r="F26" s="200">
        <v>-975575</v>
      </c>
      <c r="G26" s="181">
        <f t="shared" si="40"/>
        <v>7756597.0133217517</v>
      </c>
      <c r="H26" s="183">
        <f t="shared" si="9"/>
        <v>824.9943643184165</v>
      </c>
      <c r="I26" s="184">
        <v>4994455.7316466477</v>
      </c>
      <c r="J26" s="181">
        <f t="shared" si="10"/>
        <v>12751052.744968399</v>
      </c>
      <c r="K26" s="183">
        <f t="shared" si="11"/>
        <v>1356.206418311891</v>
      </c>
      <c r="L26" s="185">
        <v>426400.53232</v>
      </c>
      <c r="M26" s="185">
        <v>377336.16200000013</v>
      </c>
      <c r="N26" s="186">
        <v>-49064.370319999871</v>
      </c>
      <c r="O26" s="187">
        <v>4696</v>
      </c>
      <c r="P26" s="159">
        <f t="shared" si="12"/>
        <v>12706684.3746484</v>
      </c>
      <c r="Q26" s="188">
        <v>489474</v>
      </c>
      <c r="R26" s="189"/>
      <c r="S26" s="190"/>
      <c r="U26" s="184"/>
      <c r="W26" s="82">
        <v>51</v>
      </c>
      <c r="X26" s="82" t="s">
        <v>449</v>
      </c>
      <c r="Y26" s="192">
        <v>9402</v>
      </c>
      <c r="Z26" s="192">
        <v>8725076.0163428057</v>
      </c>
      <c r="AA26" s="192">
        <v>-2517389.5388645199</v>
      </c>
      <c r="AB26" s="192">
        <v>-924442</v>
      </c>
      <c r="AD26" s="193">
        <f t="shared" si="30"/>
        <v>7800634.0163428057</v>
      </c>
      <c r="AE26" s="194"/>
      <c r="AF26" s="149">
        <v>5233049.9966570009</v>
      </c>
      <c r="AG26" s="194"/>
      <c r="AH26" s="149">
        <f t="shared" si="31"/>
        <v>-247405.70942226562</v>
      </c>
      <c r="AI26" s="149">
        <v>-353847.7006853334</v>
      </c>
      <c r="AJ26" s="192"/>
      <c r="AK26" s="192">
        <f t="shared" si="32"/>
        <v>12786278.30357754</v>
      </c>
      <c r="AL26" s="195">
        <f t="shared" si="13"/>
        <v>1359.9530210144162</v>
      </c>
      <c r="AM26" s="194"/>
      <c r="AN26" s="149">
        <v>0</v>
      </c>
      <c r="AP26" s="147">
        <f t="shared" si="14"/>
        <v>-1469961.8925309796</v>
      </c>
      <c r="AQ26" s="148">
        <f t="shared" si="15"/>
        <v>-0.1031100677535042</v>
      </c>
      <c r="AR26" s="149">
        <f t="shared" si="33"/>
        <v>-156.34565970335882</v>
      </c>
      <c r="AT26" s="82">
        <v>51</v>
      </c>
      <c r="AU26" s="82" t="s">
        <v>449</v>
      </c>
      <c r="AV26" s="192">
        <v>9402</v>
      </c>
      <c r="AW26" s="192">
        <v>8636489.6386725847</v>
      </c>
      <c r="AX26" s="192">
        <v>-2529043.0332251024</v>
      </c>
      <c r="AY26" s="192">
        <v>-924442</v>
      </c>
      <c r="BA26" s="193">
        <f t="shared" si="34"/>
        <v>7712047.6386725847</v>
      </c>
      <c r="BB26" s="194"/>
      <c r="BC26" s="149">
        <v>5233049.9966570009</v>
      </c>
      <c r="BD26" s="194"/>
      <c r="BE26" s="149">
        <v>-353847.7006853334</v>
      </c>
      <c r="BF26" s="192"/>
      <c r="BG26" s="192">
        <f t="shared" si="35"/>
        <v>12591249.934644252</v>
      </c>
      <c r="BH26" s="195">
        <f t="shared" si="16"/>
        <v>1339.2097356566956</v>
      </c>
      <c r="BI26" s="194"/>
      <c r="BJ26" s="149">
        <v>0</v>
      </c>
      <c r="BL26" s="147">
        <f t="shared" si="17"/>
        <v>-1664990.261464268</v>
      </c>
      <c r="BM26" s="148">
        <f t="shared" si="18"/>
        <v>-0.11679027840164723</v>
      </c>
      <c r="BN26" s="149">
        <f t="shared" si="36"/>
        <v>-177.08894506107933</v>
      </c>
      <c r="BP26" s="82">
        <v>51</v>
      </c>
      <c r="BQ26" s="82" t="s">
        <v>449</v>
      </c>
      <c r="BR26" s="192">
        <v>9402</v>
      </c>
      <c r="BS26" s="192">
        <v>8229643.6688483302</v>
      </c>
      <c r="BT26" s="192">
        <v>-2943891.2553224075</v>
      </c>
      <c r="BU26" s="192">
        <v>-924442</v>
      </c>
      <c r="BW26" s="193">
        <f t="shared" si="37"/>
        <v>7305201.6688483302</v>
      </c>
      <c r="BX26" s="194"/>
      <c r="BY26" s="149">
        <v>5216426.3612055611</v>
      </c>
      <c r="BZ26" s="194"/>
      <c r="CA26" s="149">
        <v>-1645535.6487155333</v>
      </c>
      <c r="CB26" s="192"/>
      <c r="CC26" s="192">
        <f t="shared" si="38"/>
        <v>10876092.381338358</v>
      </c>
      <c r="CD26" s="195">
        <f t="shared" si="19"/>
        <v>1156.7849799338819</v>
      </c>
      <c r="CE26" s="194"/>
      <c r="CF26" s="149">
        <v>0</v>
      </c>
      <c r="CH26" s="147">
        <f t="shared" si="20"/>
        <v>-3380147.8147701621</v>
      </c>
      <c r="CI26" s="148">
        <f t="shared" si="21"/>
        <v>-0.23709952752429284</v>
      </c>
      <c r="CJ26" s="149">
        <f t="shared" si="39"/>
        <v>-359.513700783893</v>
      </c>
      <c r="CL26" s="82">
        <v>51</v>
      </c>
      <c r="CM26" s="82" t="s">
        <v>449</v>
      </c>
      <c r="CN26" s="192">
        <v>9402</v>
      </c>
      <c r="CO26" s="192">
        <v>7987828.9984949585</v>
      </c>
      <c r="CP26" s="192">
        <v>-2745841.1101462566</v>
      </c>
      <c r="CQ26" s="192">
        <v>-924442</v>
      </c>
      <c r="CS26" s="193">
        <f t="shared" si="22"/>
        <v>7063386.9984949585</v>
      </c>
      <c r="CT26" s="194"/>
      <c r="CU26" s="149">
        <v>5216426.3612055611</v>
      </c>
      <c r="CV26" s="194"/>
      <c r="CW26" s="149">
        <v>-1645535.6487155333</v>
      </c>
      <c r="CX26" s="192"/>
      <c r="CY26" s="192">
        <f t="shared" si="23"/>
        <v>10634277.710984986</v>
      </c>
      <c r="CZ26" s="195">
        <f t="shared" si="24"/>
        <v>1131.0654872351613</v>
      </c>
      <c r="DA26" s="194"/>
      <c r="DB26" s="149">
        <v>0</v>
      </c>
      <c r="DD26" s="147">
        <f t="shared" si="25"/>
        <v>-3621962.4851235338</v>
      </c>
      <c r="DE26" s="148">
        <f t="shared" si="26"/>
        <v>-0.25406155026149246</v>
      </c>
      <c r="DF26" s="149">
        <f t="shared" si="27"/>
        <v>-385.23319348261367</v>
      </c>
      <c r="DH26" s="196">
        <v>400250.54728000012</v>
      </c>
      <c r="DI26" s="197">
        <v>224498.63430000001</v>
      </c>
      <c r="DJ26" s="198">
        <f t="shared" si="28"/>
        <v>-175751.91298000011</v>
      </c>
      <c r="DL26" s="196" t="e">
        <f>#REF!+DJ26</f>
        <v>#REF!</v>
      </c>
      <c r="DM26" s="198" t="e">
        <f t="shared" si="29"/>
        <v>#REF!</v>
      </c>
      <c r="DN26" s="82">
        <v>51</v>
      </c>
      <c r="DO26" s="82" t="s">
        <v>772</v>
      </c>
      <c r="DP26" s="192">
        <v>9454</v>
      </c>
      <c r="DQ26" s="192">
        <v>9957163.9602559116</v>
      </c>
      <c r="DR26" s="192">
        <v>-2745841.1101462566</v>
      </c>
      <c r="DS26" s="192">
        <v>-912918</v>
      </c>
      <c r="DU26" s="193">
        <v>9032721.9602559116</v>
      </c>
      <c r="DV26" s="194"/>
      <c r="DW26" s="149">
        <v>4895561.8282532832</v>
      </c>
      <c r="DX26" s="194"/>
      <c r="DY26" s="149">
        <v>327956.40759932582</v>
      </c>
      <c r="DZ26" s="192"/>
      <c r="EA26" s="192">
        <v>14256240.19610852</v>
      </c>
      <c r="EB26" s="195">
        <v>1507.9585568128327</v>
      </c>
      <c r="ED26" s="196"/>
      <c r="EE26" s="197"/>
      <c r="EF26" s="198">
        <v>-175751.91298000011</v>
      </c>
      <c r="EH26" s="196">
        <v>14080488.28312852</v>
      </c>
      <c r="EI26" s="198">
        <v>1173374.0235940435</v>
      </c>
      <c r="EK26" s="199">
        <v>4</v>
      </c>
    </row>
    <row r="27" spans="1:141" ht="13.8" x14ac:dyDescent="0.25">
      <c r="A27" s="30">
        <v>52</v>
      </c>
      <c r="B27" s="235" t="s">
        <v>69</v>
      </c>
      <c r="C27" s="180">
        <v>2425</v>
      </c>
      <c r="D27" s="180">
        <v>7910990.7041375712</v>
      </c>
      <c r="E27" s="181">
        <v>2262230.1252040644</v>
      </c>
      <c r="F27" s="182">
        <v>167304</v>
      </c>
      <c r="G27" s="181">
        <f t="shared" si="40"/>
        <v>8078294.7041375712</v>
      </c>
      <c r="H27" s="183">
        <f t="shared" si="9"/>
        <v>3331.2555480979677</v>
      </c>
      <c r="I27" s="184">
        <v>1584821.8689481437</v>
      </c>
      <c r="J27" s="181">
        <f t="shared" si="10"/>
        <v>9663116.5730857141</v>
      </c>
      <c r="K27" s="183">
        <f t="shared" si="11"/>
        <v>3984.7903394167893</v>
      </c>
      <c r="L27" s="185">
        <v>55551.280400000003</v>
      </c>
      <c r="M27" s="185">
        <v>28451.360000000001</v>
      </c>
      <c r="N27" s="186">
        <v>-27099.920400000003</v>
      </c>
      <c r="O27" s="187">
        <v>-2113</v>
      </c>
      <c r="P27" s="159">
        <f t="shared" si="12"/>
        <v>9633903.6526857149</v>
      </c>
      <c r="Q27" s="188">
        <v>115946</v>
      </c>
      <c r="R27" s="189"/>
      <c r="S27" s="190"/>
      <c r="U27" s="184"/>
      <c r="W27" s="82">
        <v>52</v>
      </c>
      <c r="X27" s="82" t="s">
        <v>450</v>
      </c>
      <c r="Y27" s="192">
        <v>2425</v>
      </c>
      <c r="Z27" s="192">
        <v>7909909.6373842061</v>
      </c>
      <c r="AA27" s="192">
        <v>2262230.125204064</v>
      </c>
      <c r="AB27" s="192">
        <v>222507</v>
      </c>
      <c r="AD27" s="193">
        <f t="shared" si="30"/>
        <v>8132416.6373842061</v>
      </c>
      <c r="AE27" s="194"/>
      <c r="AF27" s="149">
        <v>1614204.4950088297</v>
      </c>
      <c r="AG27" s="194"/>
      <c r="AH27" s="149">
        <f t="shared" si="31"/>
        <v>-30254.914920030045</v>
      </c>
      <c r="AI27" s="149">
        <v>-43271.564362368561</v>
      </c>
      <c r="AJ27" s="192"/>
      <c r="AK27" s="192">
        <f t="shared" si="32"/>
        <v>9716366.2174730059</v>
      </c>
      <c r="AL27" s="195">
        <f t="shared" si="13"/>
        <v>4006.7489556589717</v>
      </c>
      <c r="AM27" s="194"/>
      <c r="AN27" s="149">
        <v>0</v>
      </c>
      <c r="AP27" s="147">
        <f t="shared" si="14"/>
        <v>-87.240374237298965</v>
      </c>
      <c r="AQ27" s="148">
        <f t="shared" si="15"/>
        <v>-8.9786231793084473E-6</v>
      </c>
      <c r="AR27" s="149">
        <f t="shared" si="33"/>
        <v>-3.5975412056618132E-2</v>
      </c>
      <c r="AT27" s="82">
        <v>52</v>
      </c>
      <c r="AU27" s="82" t="s">
        <v>450</v>
      </c>
      <c r="AV27" s="192">
        <v>2425</v>
      </c>
      <c r="AW27" s="192">
        <v>7891039.5568272546</v>
      </c>
      <c r="AX27" s="192">
        <v>2270423.4467907669</v>
      </c>
      <c r="AY27" s="192">
        <v>222507</v>
      </c>
      <c r="BA27" s="193">
        <f t="shared" si="34"/>
        <v>8113546.5568272546</v>
      </c>
      <c r="BB27" s="194"/>
      <c r="BC27" s="149">
        <v>1614204.4950088297</v>
      </c>
      <c r="BD27" s="194"/>
      <c r="BE27" s="149">
        <v>-43271.564362368561</v>
      </c>
      <c r="BF27" s="192"/>
      <c r="BG27" s="192">
        <f t="shared" si="35"/>
        <v>9684479.4874737151</v>
      </c>
      <c r="BH27" s="195">
        <f t="shared" si="16"/>
        <v>3993.5997886489545</v>
      </c>
      <c r="BI27" s="194"/>
      <c r="BJ27" s="149">
        <v>0</v>
      </c>
      <c r="BL27" s="147">
        <f t="shared" si="17"/>
        <v>-31973.970373528078</v>
      </c>
      <c r="BM27" s="148">
        <f t="shared" si="18"/>
        <v>-3.2907038058938185E-3</v>
      </c>
      <c r="BN27" s="149">
        <f t="shared" si="36"/>
        <v>-13.185142422073435</v>
      </c>
      <c r="BP27" s="82">
        <v>52</v>
      </c>
      <c r="BQ27" s="82" t="s">
        <v>450</v>
      </c>
      <c r="BR27" s="192">
        <v>2425</v>
      </c>
      <c r="BS27" s="192">
        <v>7913473.5105983187</v>
      </c>
      <c r="BT27" s="192">
        <v>2292111.9362631463</v>
      </c>
      <c r="BU27" s="192">
        <v>222507</v>
      </c>
      <c r="BW27" s="193">
        <f t="shared" si="37"/>
        <v>8135980.5105983187</v>
      </c>
      <c r="BX27" s="194"/>
      <c r="BY27" s="149">
        <v>1613480.4039404825</v>
      </c>
      <c r="BZ27" s="194"/>
      <c r="CA27" s="149">
        <v>-201230.36435182768</v>
      </c>
      <c r="CB27" s="192"/>
      <c r="CC27" s="192">
        <f t="shared" si="38"/>
        <v>9548230.5501869731</v>
      </c>
      <c r="CD27" s="195">
        <f t="shared" si="19"/>
        <v>3937.4146598709167</v>
      </c>
      <c r="CE27" s="194"/>
      <c r="CF27" s="149">
        <v>0</v>
      </c>
      <c r="CH27" s="147">
        <f t="shared" si="20"/>
        <v>-168222.90766027011</v>
      </c>
      <c r="CI27" s="148">
        <f t="shared" si="21"/>
        <v>-1.7313200581886103E-2</v>
      </c>
      <c r="CJ27" s="149">
        <f t="shared" si="39"/>
        <v>-69.370271200111389</v>
      </c>
      <c r="CL27" s="82">
        <v>52</v>
      </c>
      <c r="CM27" s="82" t="s">
        <v>450</v>
      </c>
      <c r="CN27" s="192">
        <v>2425</v>
      </c>
      <c r="CO27" s="192">
        <v>7608202.252782085</v>
      </c>
      <c r="CP27" s="192">
        <v>2130903.3059711671</v>
      </c>
      <c r="CQ27" s="192">
        <v>222507</v>
      </c>
      <c r="CS27" s="193">
        <f t="shared" si="22"/>
        <v>7830709.252782085</v>
      </c>
      <c r="CT27" s="194"/>
      <c r="CU27" s="149">
        <v>1613480.4039404825</v>
      </c>
      <c r="CV27" s="194"/>
      <c r="CW27" s="149">
        <v>-201230.36435182768</v>
      </c>
      <c r="CX27" s="192"/>
      <c r="CY27" s="192">
        <f t="shared" si="23"/>
        <v>9242959.2923707403</v>
      </c>
      <c r="CZ27" s="195">
        <f t="shared" si="24"/>
        <v>3811.5296051013361</v>
      </c>
      <c r="DA27" s="194"/>
      <c r="DB27" s="149">
        <v>0</v>
      </c>
      <c r="DD27" s="147">
        <f t="shared" si="25"/>
        <v>-473494.16547650285</v>
      </c>
      <c r="DE27" s="148">
        <f t="shared" si="26"/>
        <v>-4.873117208152708E-2</v>
      </c>
      <c r="DF27" s="149">
        <f t="shared" si="27"/>
        <v>-195.25532596969191</v>
      </c>
      <c r="DH27" s="196">
        <v>42140.222000000002</v>
      </c>
      <c r="DI27" s="197">
        <v>21885.728200000001</v>
      </c>
      <c r="DJ27" s="198">
        <f t="shared" si="28"/>
        <v>-20254.4938</v>
      </c>
      <c r="DL27" s="196" t="e">
        <f>#REF!+DJ27</f>
        <v>#REF!</v>
      </c>
      <c r="DM27" s="198" t="e">
        <f t="shared" si="29"/>
        <v>#REF!</v>
      </c>
      <c r="DN27" s="82">
        <v>52</v>
      </c>
      <c r="DO27" s="82" t="s">
        <v>69</v>
      </c>
      <c r="DP27" s="192">
        <v>2473</v>
      </c>
      <c r="DQ27" s="192">
        <v>7937061.5747049609</v>
      </c>
      <c r="DR27" s="192">
        <v>2130903.3059711671</v>
      </c>
      <c r="DS27" s="192">
        <v>219830</v>
      </c>
      <c r="DU27" s="193">
        <v>8159568.5747049609</v>
      </c>
      <c r="DV27" s="194"/>
      <c r="DW27" s="149">
        <v>1516779.5285694096</v>
      </c>
      <c r="DX27" s="194"/>
      <c r="DY27" s="149">
        <v>40105.354572872435</v>
      </c>
      <c r="DZ27" s="192"/>
      <c r="EA27" s="192">
        <v>9716453.4578472432</v>
      </c>
      <c r="EB27" s="195">
        <v>3929.0147423563458</v>
      </c>
      <c r="ED27" s="196"/>
      <c r="EE27" s="197"/>
      <c r="EF27" s="198">
        <v>-20254.4938</v>
      </c>
      <c r="EH27" s="196">
        <v>9696198.9640472438</v>
      </c>
      <c r="EI27" s="198">
        <v>808016.58033727028</v>
      </c>
      <c r="EK27" s="199">
        <v>14</v>
      </c>
    </row>
    <row r="28" spans="1:141" ht="13.8" x14ac:dyDescent="0.25">
      <c r="A28" s="30">
        <v>61</v>
      </c>
      <c r="B28" s="235" t="s">
        <v>70</v>
      </c>
      <c r="C28" s="180">
        <v>16901</v>
      </c>
      <c r="D28" s="180">
        <v>37606568.779285707</v>
      </c>
      <c r="E28" s="181">
        <v>9555390.1778311785</v>
      </c>
      <c r="F28" s="182">
        <v>530787</v>
      </c>
      <c r="G28" s="181">
        <f t="shared" si="40"/>
        <v>38137355.779285707</v>
      </c>
      <c r="H28" s="183">
        <f t="shared" si="9"/>
        <v>2256.5147493808477</v>
      </c>
      <c r="I28" s="184">
        <v>8520672.8856662549</v>
      </c>
      <c r="J28" s="181">
        <f t="shared" si="10"/>
        <v>46658028.664951965</v>
      </c>
      <c r="K28" s="183">
        <f t="shared" si="11"/>
        <v>2760.6667454560065</v>
      </c>
      <c r="L28" s="185">
        <v>393624.56560000021</v>
      </c>
      <c r="M28" s="185">
        <v>766906.40880000009</v>
      </c>
      <c r="N28" s="186">
        <v>373281.84319999989</v>
      </c>
      <c r="O28" s="187">
        <v>7593</v>
      </c>
      <c r="P28" s="159">
        <f t="shared" si="12"/>
        <v>47038903.508151963</v>
      </c>
      <c r="Q28" s="188">
        <v>767976</v>
      </c>
      <c r="R28" s="189"/>
      <c r="S28" s="190"/>
      <c r="U28" s="184"/>
      <c r="W28" s="82">
        <v>61</v>
      </c>
      <c r="X28" s="82" t="s">
        <v>451</v>
      </c>
      <c r="Y28" s="192">
        <v>16901</v>
      </c>
      <c r="Z28" s="192">
        <v>37609228.078767352</v>
      </c>
      <c r="AA28" s="192">
        <v>9555390.1778311711</v>
      </c>
      <c r="AB28" s="192">
        <v>941715</v>
      </c>
      <c r="AD28" s="193">
        <f t="shared" si="30"/>
        <v>38550943.078767352</v>
      </c>
      <c r="AE28" s="194"/>
      <c r="AF28" s="149">
        <v>8776985.3565995432</v>
      </c>
      <c r="AG28" s="194"/>
      <c r="AH28" s="149">
        <f t="shared" si="31"/>
        <v>-228866.5198351877</v>
      </c>
      <c r="AI28" s="149">
        <v>-327332.34813637316</v>
      </c>
      <c r="AJ28" s="192"/>
      <c r="AK28" s="192">
        <f t="shared" si="32"/>
        <v>47099061.91553171</v>
      </c>
      <c r="AL28" s="195">
        <f t="shared" si="13"/>
        <v>2786.7618434135088</v>
      </c>
      <c r="AM28" s="194"/>
      <c r="AN28" s="149">
        <v>0</v>
      </c>
      <c r="AP28" s="147">
        <f t="shared" si="14"/>
        <v>-1303151.3912020624</v>
      </c>
      <c r="AQ28" s="148">
        <f t="shared" si="15"/>
        <v>-2.6923384328393231E-2</v>
      </c>
      <c r="AR28" s="149">
        <f t="shared" si="33"/>
        <v>-77.104987349982977</v>
      </c>
      <c r="AT28" s="82">
        <v>61</v>
      </c>
      <c r="AU28" s="82" t="s">
        <v>451</v>
      </c>
      <c r="AV28" s="192">
        <v>16901</v>
      </c>
      <c r="AW28" s="192">
        <v>37411622.711570323</v>
      </c>
      <c r="AX28" s="192">
        <v>9562938.9190927725</v>
      </c>
      <c r="AY28" s="192">
        <v>941715</v>
      </c>
      <c r="BA28" s="193">
        <f t="shared" si="34"/>
        <v>38353337.711570323</v>
      </c>
      <c r="BB28" s="194"/>
      <c r="BC28" s="149">
        <v>8776985.3565995432</v>
      </c>
      <c r="BD28" s="194"/>
      <c r="BE28" s="149">
        <v>-327332.34813637316</v>
      </c>
      <c r="BF28" s="192"/>
      <c r="BG28" s="192">
        <f t="shared" si="35"/>
        <v>46802990.720033489</v>
      </c>
      <c r="BH28" s="195">
        <f t="shared" si="16"/>
        <v>2769.2438743289445</v>
      </c>
      <c r="BI28" s="194"/>
      <c r="BJ28" s="149">
        <v>0</v>
      </c>
      <c r="BL28" s="147">
        <f t="shared" si="17"/>
        <v>-1599222.586700283</v>
      </c>
      <c r="BM28" s="148">
        <f t="shared" si="18"/>
        <v>-3.3040278066742812E-2</v>
      </c>
      <c r="BN28" s="149">
        <f t="shared" si="36"/>
        <v>-94.622956434547248</v>
      </c>
      <c r="BP28" s="82">
        <v>61</v>
      </c>
      <c r="BQ28" s="82" t="s">
        <v>451</v>
      </c>
      <c r="BR28" s="192">
        <v>16901</v>
      </c>
      <c r="BS28" s="192">
        <v>37797167.836355582</v>
      </c>
      <c r="BT28" s="192">
        <v>9931565.1052412856</v>
      </c>
      <c r="BU28" s="192">
        <v>941715</v>
      </c>
      <c r="BW28" s="193">
        <f t="shared" si="37"/>
        <v>38738882.836355582</v>
      </c>
      <c r="BX28" s="194"/>
      <c r="BY28" s="149">
        <v>8703125.3417186532</v>
      </c>
      <c r="BZ28" s="194"/>
      <c r="CA28" s="149">
        <v>-1522228.4807642712</v>
      </c>
      <c r="CB28" s="192"/>
      <c r="CC28" s="192">
        <f t="shared" si="38"/>
        <v>45919779.697309963</v>
      </c>
      <c r="CD28" s="195">
        <f t="shared" si="19"/>
        <v>2716.9859592515213</v>
      </c>
      <c r="CE28" s="194"/>
      <c r="CF28" s="149">
        <v>0</v>
      </c>
      <c r="CH28" s="147">
        <f t="shared" si="20"/>
        <v>-2482433.6094238088</v>
      </c>
      <c r="CI28" s="148">
        <f t="shared" si="21"/>
        <v>-5.1287605252515377E-2</v>
      </c>
      <c r="CJ28" s="149">
        <f t="shared" si="39"/>
        <v>-146.88087151197021</v>
      </c>
      <c r="CL28" s="82">
        <v>61</v>
      </c>
      <c r="CM28" s="82" t="s">
        <v>451</v>
      </c>
      <c r="CN28" s="192">
        <v>16901</v>
      </c>
      <c r="CO28" s="192">
        <v>36000111.605386876</v>
      </c>
      <c r="CP28" s="192">
        <v>8988612.9314844776</v>
      </c>
      <c r="CQ28" s="192">
        <v>933750</v>
      </c>
      <c r="CS28" s="193">
        <f t="shared" si="22"/>
        <v>36933861.605386876</v>
      </c>
      <c r="CT28" s="194"/>
      <c r="CU28" s="149">
        <v>8703125.3417186532</v>
      </c>
      <c r="CV28" s="194"/>
      <c r="CW28" s="149">
        <v>-1522228.4807642712</v>
      </c>
      <c r="CX28" s="192"/>
      <c r="CY28" s="192">
        <f t="shared" si="23"/>
        <v>44114758.466341257</v>
      </c>
      <c r="CZ28" s="195">
        <f t="shared" si="24"/>
        <v>2610.186288760503</v>
      </c>
      <c r="DA28" s="194"/>
      <c r="DB28" s="149">
        <v>0</v>
      </c>
      <c r="DD28" s="147">
        <f t="shared" si="25"/>
        <v>-4287454.8403925151</v>
      </c>
      <c r="DE28" s="148">
        <f t="shared" si="26"/>
        <v>-8.8579726989386237E-2</v>
      </c>
      <c r="DF28" s="149">
        <f t="shared" si="27"/>
        <v>-253.68054200298889</v>
      </c>
      <c r="DH28" s="196">
        <v>338793.79126000003</v>
      </c>
      <c r="DI28" s="197">
        <v>670369.37029999995</v>
      </c>
      <c r="DJ28" s="198">
        <f t="shared" si="28"/>
        <v>331575.57903999992</v>
      </c>
      <c r="DL28" s="196" t="e">
        <f>#REF!+DJ28</f>
        <v>#REF!</v>
      </c>
      <c r="DM28" s="198" t="e">
        <f t="shared" si="29"/>
        <v>#REF!</v>
      </c>
      <c r="DN28" s="82">
        <v>61</v>
      </c>
      <c r="DO28" s="82" t="s">
        <v>70</v>
      </c>
      <c r="DP28" s="192">
        <v>17028</v>
      </c>
      <c r="DQ28" s="192">
        <v>38974333.614233129</v>
      </c>
      <c r="DR28" s="192">
        <v>8988612.9314844776</v>
      </c>
      <c r="DS28" s="192">
        <v>863935</v>
      </c>
      <c r="DU28" s="193">
        <v>39916048.614233129</v>
      </c>
      <c r="DV28" s="194"/>
      <c r="DW28" s="149">
        <v>8182783.4871026259</v>
      </c>
      <c r="DX28" s="194"/>
      <c r="DY28" s="149">
        <v>303381.20539801859</v>
      </c>
      <c r="DZ28" s="192"/>
      <c r="EA28" s="192">
        <v>48402213.306733772</v>
      </c>
      <c r="EB28" s="195">
        <v>2842.5072414102519</v>
      </c>
      <c r="ED28" s="196"/>
      <c r="EE28" s="197"/>
      <c r="EF28" s="198">
        <v>331575.57903999992</v>
      </c>
      <c r="EH28" s="196">
        <v>48733788.885773771</v>
      </c>
      <c r="EI28" s="198">
        <v>4061149.073814481</v>
      </c>
      <c r="EK28" s="199">
        <v>5</v>
      </c>
    </row>
    <row r="29" spans="1:141" ht="13.8" x14ac:dyDescent="0.25">
      <c r="A29" s="30">
        <v>69</v>
      </c>
      <c r="B29" s="235" t="s">
        <v>71</v>
      </c>
      <c r="C29" s="180">
        <v>7010</v>
      </c>
      <c r="D29" s="180">
        <v>21563236.498270936</v>
      </c>
      <c r="E29" s="181">
        <v>7037576.2849779986</v>
      </c>
      <c r="F29" s="182">
        <v>319275</v>
      </c>
      <c r="G29" s="181">
        <f t="shared" si="40"/>
        <v>21882511.498270936</v>
      </c>
      <c r="H29" s="183">
        <f t="shared" si="9"/>
        <v>3121.6136231484929</v>
      </c>
      <c r="I29" s="184">
        <v>3897650.2520617573</v>
      </c>
      <c r="J29" s="181">
        <f t="shared" si="10"/>
        <v>25780161.750332695</v>
      </c>
      <c r="K29" s="183">
        <f t="shared" si="11"/>
        <v>3677.6264979076595</v>
      </c>
      <c r="L29" s="185">
        <v>81826.11136000001</v>
      </c>
      <c r="M29" s="185">
        <v>261823.6404</v>
      </c>
      <c r="N29" s="186">
        <v>179997.52903999999</v>
      </c>
      <c r="O29" s="187">
        <v>1006</v>
      </c>
      <c r="P29" s="159">
        <f t="shared" si="12"/>
        <v>25961165.279372696</v>
      </c>
      <c r="Q29" s="188">
        <v>486144</v>
      </c>
      <c r="R29" s="189"/>
      <c r="S29" s="190"/>
      <c r="U29" s="184"/>
      <c r="W29" s="82">
        <v>69</v>
      </c>
      <c r="X29" s="82" t="s">
        <v>452</v>
      </c>
      <c r="Y29" s="192">
        <v>7010</v>
      </c>
      <c r="Z29" s="192">
        <v>21563277.063663431</v>
      </c>
      <c r="AA29" s="192">
        <v>7037576.2849779958</v>
      </c>
      <c r="AB29" s="192">
        <v>538034</v>
      </c>
      <c r="AD29" s="193">
        <f t="shared" si="30"/>
        <v>22101311.063663431</v>
      </c>
      <c r="AE29" s="194"/>
      <c r="AF29" s="149">
        <v>3995055.6771259713</v>
      </c>
      <c r="AG29" s="194"/>
      <c r="AH29" s="149">
        <f t="shared" si="31"/>
        <v>-88338.252250157879</v>
      </c>
      <c r="AI29" s="149">
        <v>-126344.24449731884</v>
      </c>
      <c r="AJ29" s="192"/>
      <c r="AK29" s="192">
        <f t="shared" si="32"/>
        <v>26008028.488539245</v>
      </c>
      <c r="AL29" s="195">
        <f t="shared" si="13"/>
        <v>3710.1324520027451</v>
      </c>
      <c r="AM29" s="194"/>
      <c r="AN29" s="149">
        <v>0</v>
      </c>
      <c r="AP29" s="147">
        <f t="shared" si="14"/>
        <v>-706772.32952183113</v>
      </c>
      <c r="AQ29" s="148">
        <f t="shared" si="15"/>
        <v>-2.6456208089861689E-2</v>
      </c>
      <c r="AR29" s="149">
        <f t="shared" si="33"/>
        <v>-100.8234421571799</v>
      </c>
      <c r="AT29" s="82">
        <v>69</v>
      </c>
      <c r="AU29" s="82" t="s">
        <v>452</v>
      </c>
      <c r="AV29" s="192">
        <v>7010</v>
      </c>
      <c r="AW29" s="192">
        <v>21517853.417922318</v>
      </c>
      <c r="AX29" s="192">
        <v>7065037.8961306</v>
      </c>
      <c r="AY29" s="192">
        <v>538034</v>
      </c>
      <c r="BA29" s="193">
        <f t="shared" si="34"/>
        <v>22055887.417922318</v>
      </c>
      <c r="BB29" s="194"/>
      <c r="BC29" s="149">
        <v>3995055.6771259713</v>
      </c>
      <c r="BD29" s="194"/>
      <c r="BE29" s="149">
        <v>-126344.24449731884</v>
      </c>
      <c r="BF29" s="192"/>
      <c r="BG29" s="192">
        <f t="shared" si="35"/>
        <v>25924598.850550972</v>
      </c>
      <c r="BH29" s="195">
        <f t="shared" si="16"/>
        <v>3698.2309344580558</v>
      </c>
      <c r="BI29" s="194"/>
      <c r="BJ29" s="149">
        <v>0</v>
      </c>
      <c r="BL29" s="147">
        <f t="shared" si="17"/>
        <v>-790201.96751010418</v>
      </c>
      <c r="BM29" s="148">
        <f t="shared" si="18"/>
        <v>-2.9579182449897674E-2</v>
      </c>
      <c r="BN29" s="149">
        <f t="shared" si="36"/>
        <v>-112.72495970186935</v>
      </c>
      <c r="BP29" s="82">
        <v>69</v>
      </c>
      <c r="BQ29" s="82" t="s">
        <v>452</v>
      </c>
      <c r="BR29" s="192">
        <v>7010</v>
      </c>
      <c r="BS29" s="192">
        <v>21616813.889896382</v>
      </c>
      <c r="BT29" s="192">
        <v>7160972.314217235</v>
      </c>
      <c r="BU29" s="192">
        <v>538034</v>
      </c>
      <c r="BW29" s="193">
        <f t="shared" si="37"/>
        <v>22154847.889896382</v>
      </c>
      <c r="BX29" s="194"/>
      <c r="BY29" s="149">
        <v>3985556.1343023791</v>
      </c>
      <c r="BZ29" s="194"/>
      <c r="CA29" s="149">
        <v>-587552.096361515</v>
      </c>
      <c r="CB29" s="192"/>
      <c r="CC29" s="192">
        <f t="shared" si="38"/>
        <v>25552851.927837245</v>
      </c>
      <c r="CD29" s="195">
        <f t="shared" si="19"/>
        <v>3645.1999897057412</v>
      </c>
      <c r="CE29" s="194"/>
      <c r="CF29" s="149">
        <v>0</v>
      </c>
      <c r="CH29" s="147">
        <f t="shared" si="20"/>
        <v>-1161948.8902238309</v>
      </c>
      <c r="CI29" s="148">
        <f t="shared" si="21"/>
        <v>-4.3494574342409921E-2</v>
      </c>
      <c r="CJ29" s="149">
        <f t="shared" si="39"/>
        <v>-165.75590445418416</v>
      </c>
      <c r="CL29" s="82">
        <v>69</v>
      </c>
      <c r="CM29" s="82" t="s">
        <v>452</v>
      </c>
      <c r="CN29" s="192">
        <v>7010</v>
      </c>
      <c r="CO29" s="192">
        <v>21023114.543389007</v>
      </c>
      <c r="CP29" s="192">
        <v>6702918.1357233115</v>
      </c>
      <c r="CQ29" s="192">
        <v>538034</v>
      </c>
      <c r="CS29" s="193">
        <f t="shared" si="22"/>
        <v>21561148.543389007</v>
      </c>
      <c r="CT29" s="194"/>
      <c r="CU29" s="149">
        <v>3985556.1343023791</v>
      </c>
      <c r="CV29" s="194"/>
      <c r="CW29" s="149">
        <v>-587552.096361515</v>
      </c>
      <c r="CX29" s="192"/>
      <c r="CY29" s="192">
        <f t="shared" si="23"/>
        <v>24959152.581329871</v>
      </c>
      <c r="CZ29" s="195">
        <f t="shared" si="24"/>
        <v>3560.5067876362154</v>
      </c>
      <c r="DA29" s="194"/>
      <c r="DB29" s="149">
        <v>0</v>
      </c>
      <c r="DD29" s="147">
        <f t="shared" si="25"/>
        <v>-1755648.2367312051</v>
      </c>
      <c r="DE29" s="148">
        <f t="shared" si="26"/>
        <v>-6.5718185536471005E-2</v>
      </c>
      <c r="DF29" s="149">
        <f t="shared" si="27"/>
        <v>-250.44910652370973</v>
      </c>
      <c r="DH29" s="196">
        <v>66907.797640000004</v>
      </c>
      <c r="DI29" s="197">
        <v>352142.72610000009</v>
      </c>
      <c r="DJ29" s="198">
        <f t="shared" si="28"/>
        <v>285234.92846000008</v>
      </c>
      <c r="DL29" s="196" t="e">
        <f>#REF!+DJ29</f>
        <v>#REF!</v>
      </c>
      <c r="DM29" s="198" t="e">
        <f t="shared" si="29"/>
        <v>#REF!</v>
      </c>
      <c r="DN29" s="82">
        <v>69</v>
      </c>
      <c r="DO29" s="82" t="s">
        <v>71</v>
      </c>
      <c r="DP29" s="192">
        <v>7147</v>
      </c>
      <c r="DQ29" s="192">
        <v>22326778.019664526</v>
      </c>
      <c r="DR29" s="192">
        <v>6702918.1357233115</v>
      </c>
      <c r="DS29" s="192">
        <v>506422</v>
      </c>
      <c r="DU29" s="193">
        <v>22864812.019664526</v>
      </c>
      <c r="DV29" s="194"/>
      <c r="DW29" s="149">
        <v>3732889.2543386784</v>
      </c>
      <c r="DX29" s="194"/>
      <c r="DY29" s="149">
        <v>117099.54405787296</v>
      </c>
      <c r="DZ29" s="192"/>
      <c r="EA29" s="192">
        <v>26714800.818061076</v>
      </c>
      <c r="EB29" s="195">
        <v>3737.9041301330735</v>
      </c>
      <c r="ED29" s="196"/>
      <c r="EE29" s="197"/>
      <c r="EF29" s="198">
        <v>285234.92846000008</v>
      </c>
      <c r="EH29" s="196">
        <v>27000035.746521078</v>
      </c>
      <c r="EI29" s="198">
        <v>2250002.9788767565</v>
      </c>
      <c r="EK29" s="199">
        <v>17</v>
      </c>
    </row>
    <row r="30" spans="1:141" ht="13.8" x14ac:dyDescent="0.25">
      <c r="A30" s="30">
        <v>71</v>
      </c>
      <c r="B30" s="235" t="s">
        <v>72</v>
      </c>
      <c r="C30" s="180">
        <v>6758</v>
      </c>
      <c r="D30" s="180">
        <v>22054045.428799525</v>
      </c>
      <c r="E30" s="181">
        <v>6980201.0251374468</v>
      </c>
      <c r="F30" s="182">
        <v>298786</v>
      </c>
      <c r="G30" s="181">
        <f t="shared" si="40"/>
        <v>22352831.428799525</v>
      </c>
      <c r="H30" s="183">
        <f t="shared" si="9"/>
        <v>3307.61045113932</v>
      </c>
      <c r="I30" s="184">
        <v>3835432.8457279657</v>
      </c>
      <c r="J30" s="181">
        <f t="shared" si="10"/>
        <v>26188264.27452749</v>
      </c>
      <c r="K30" s="183">
        <f t="shared" si="11"/>
        <v>3875.1500850144257</v>
      </c>
      <c r="L30" s="185">
        <v>162315.00880000001</v>
      </c>
      <c r="M30" s="185">
        <v>176398.432</v>
      </c>
      <c r="N30" s="186">
        <v>14083.42319999999</v>
      </c>
      <c r="O30" s="187">
        <v>965</v>
      </c>
      <c r="P30" s="159">
        <f t="shared" si="12"/>
        <v>26203312.69772749</v>
      </c>
      <c r="Q30" s="188">
        <v>466214</v>
      </c>
      <c r="R30" s="189"/>
      <c r="S30" s="190"/>
      <c r="U30" s="184"/>
      <c r="W30" s="82">
        <v>71</v>
      </c>
      <c r="X30" s="82" t="s">
        <v>453</v>
      </c>
      <c r="Y30" s="192">
        <v>6758</v>
      </c>
      <c r="Z30" s="192">
        <v>22051788.566150129</v>
      </c>
      <c r="AA30" s="192">
        <v>6980201.0251374422</v>
      </c>
      <c r="AB30" s="192">
        <v>183552</v>
      </c>
      <c r="AD30" s="193">
        <f t="shared" si="30"/>
        <v>22235340.566150129</v>
      </c>
      <c r="AE30" s="194"/>
      <c r="AF30" s="149">
        <v>3918328.2131004329</v>
      </c>
      <c r="AG30" s="194"/>
      <c r="AH30" s="149">
        <f t="shared" si="31"/>
        <v>-77561.799363967744</v>
      </c>
      <c r="AI30" s="149">
        <v>-110931.41071823295</v>
      </c>
      <c r="AJ30" s="192"/>
      <c r="AK30" s="192">
        <f t="shared" si="32"/>
        <v>26076106.979886595</v>
      </c>
      <c r="AL30" s="195">
        <f t="shared" si="13"/>
        <v>3858.5538591131394</v>
      </c>
      <c r="AM30" s="194"/>
      <c r="AN30" s="149">
        <v>0</v>
      </c>
      <c r="AP30" s="147">
        <f t="shared" si="14"/>
        <v>-779150.32677713782</v>
      </c>
      <c r="AQ30" s="148">
        <f t="shared" si="15"/>
        <v>-2.9012953325299299E-2</v>
      </c>
      <c r="AR30" s="149">
        <f t="shared" si="33"/>
        <v>-115.29303444467858</v>
      </c>
      <c r="AT30" s="82">
        <v>71</v>
      </c>
      <c r="AU30" s="82" t="s">
        <v>453</v>
      </c>
      <c r="AV30" s="192">
        <v>6758</v>
      </c>
      <c r="AW30" s="192">
        <v>22021967.47485901</v>
      </c>
      <c r="AX30" s="192">
        <v>7018836.6802815953</v>
      </c>
      <c r="AY30" s="192">
        <v>183552</v>
      </c>
      <c r="BA30" s="193">
        <f t="shared" si="34"/>
        <v>22205519.47485901</v>
      </c>
      <c r="BB30" s="194"/>
      <c r="BC30" s="149">
        <v>3918328.2131004329</v>
      </c>
      <c r="BD30" s="194"/>
      <c r="BE30" s="149">
        <v>-110931.41071823295</v>
      </c>
      <c r="BF30" s="192"/>
      <c r="BG30" s="192">
        <f t="shared" si="35"/>
        <v>26012916.277241211</v>
      </c>
      <c r="BH30" s="195">
        <f t="shared" si="16"/>
        <v>3849.2033556142665</v>
      </c>
      <c r="BI30" s="194"/>
      <c r="BJ30" s="149">
        <v>0</v>
      </c>
      <c r="BL30" s="147">
        <f t="shared" si="17"/>
        <v>-842341.02942252159</v>
      </c>
      <c r="BM30" s="148">
        <f t="shared" si="18"/>
        <v>-3.1365963833588265E-2</v>
      </c>
      <c r="BN30" s="149">
        <f t="shared" si="36"/>
        <v>-124.64353794355158</v>
      </c>
      <c r="BP30" s="82">
        <v>71</v>
      </c>
      <c r="BQ30" s="82" t="s">
        <v>453</v>
      </c>
      <c r="BR30" s="192">
        <v>6758</v>
      </c>
      <c r="BS30" s="192">
        <v>22136948.679277465</v>
      </c>
      <c r="BT30" s="192">
        <v>7131935.7036036262</v>
      </c>
      <c r="BU30" s="192">
        <v>183552</v>
      </c>
      <c r="BW30" s="193">
        <f t="shared" si="37"/>
        <v>22320500.679277465</v>
      </c>
      <c r="BX30" s="194"/>
      <c r="BY30" s="149">
        <v>3903292.5486011384</v>
      </c>
      <c r="BZ30" s="194"/>
      <c r="CA30" s="149">
        <v>-515876.1539091806</v>
      </c>
      <c r="CB30" s="192"/>
      <c r="CC30" s="192">
        <f t="shared" si="38"/>
        <v>25707917.073969424</v>
      </c>
      <c r="CD30" s="195">
        <f t="shared" si="19"/>
        <v>3804.0717777403706</v>
      </c>
      <c r="CE30" s="194"/>
      <c r="CF30" s="149">
        <v>0</v>
      </c>
      <c r="CH30" s="147">
        <f t="shared" si="20"/>
        <v>-1147340.2326943092</v>
      </c>
      <c r="CI30" s="148">
        <f t="shared" si="21"/>
        <v>-4.2723114494591485E-2</v>
      </c>
      <c r="CJ30" s="149">
        <f t="shared" si="39"/>
        <v>-169.77511581744736</v>
      </c>
      <c r="CL30" s="82">
        <v>71</v>
      </c>
      <c r="CM30" s="82" t="s">
        <v>453</v>
      </c>
      <c r="CN30" s="192">
        <v>6758</v>
      </c>
      <c r="CO30" s="192">
        <v>21430440.389650486</v>
      </c>
      <c r="CP30" s="192">
        <v>6991045.4271358978</v>
      </c>
      <c r="CQ30" s="192">
        <v>183552</v>
      </c>
      <c r="CS30" s="193">
        <f t="shared" si="22"/>
        <v>21613992.389650486</v>
      </c>
      <c r="CT30" s="194"/>
      <c r="CU30" s="149">
        <v>3903292.5486011384</v>
      </c>
      <c r="CV30" s="194"/>
      <c r="CW30" s="149">
        <v>-515876.1539091806</v>
      </c>
      <c r="CX30" s="192"/>
      <c r="CY30" s="192">
        <f t="shared" si="23"/>
        <v>25001408.784342445</v>
      </c>
      <c r="CZ30" s="195">
        <f t="shared" si="24"/>
        <v>3699.5277869698793</v>
      </c>
      <c r="DA30" s="194"/>
      <c r="DB30" s="149">
        <v>0</v>
      </c>
      <c r="DD30" s="147">
        <f t="shared" si="25"/>
        <v>-1853848.5223212875</v>
      </c>
      <c r="DE30" s="148">
        <f t="shared" si="26"/>
        <v>-6.9031121212206101E-2</v>
      </c>
      <c r="DF30" s="149">
        <f t="shared" si="27"/>
        <v>-274.31910658793839</v>
      </c>
      <c r="DH30" s="196">
        <v>154967.26800000001</v>
      </c>
      <c r="DI30" s="197">
        <v>201185.57600000003</v>
      </c>
      <c r="DJ30" s="198">
        <f t="shared" si="28"/>
        <v>46218.308000000019</v>
      </c>
      <c r="DL30" s="196" t="e">
        <f>#REF!+DJ30</f>
        <v>#REF!</v>
      </c>
      <c r="DM30" s="198" t="e">
        <f t="shared" si="29"/>
        <v>#REF!</v>
      </c>
      <c r="DN30" s="82">
        <v>71</v>
      </c>
      <c r="DO30" s="82" t="s">
        <v>72</v>
      </c>
      <c r="DP30" s="192">
        <v>6854</v>
      </c>
      <c r="DQ30" s="192">
        <v>22900260.043333203</v>
      </c>
      <c r="DR30" s="192">
        <v>6991045.4271358978</v>
      </c>
      <c r="DS30" s="192">
        <v>158496</v>
      </c>
      <c r="DU30" s="193">
        <v>23083812.043333203</v>
      </c>
      <c r="DV30" s="194"/>
      <c r="DW30" s="149">
        <v>3668630.7887629727</v>
      </c>
      <c r="DX30" s="194"/>
      <c r="DY30" s="149">
        <v>102814.47456755811</v>
      </c>
      <c r="DZ30" s="192"/>
      <c r="EA30" s="192">
        <v>26855257.306663733</v>
      </c>
      <c r="EB30" s="195">
        <v>3918.1875265047756</v>
      </c>
      <c r="ED30" s="196"/>
      <c r="EE30" s="197"/>
      <c r="EF30" s="198">
        <v>46218.308000000019</v>
      </c>
      <c r="EH30" s="196">
        <v>26901475.614663731</v>
      </c>
      <c r="EI30" s="198">
        <v>2241789.6345553109</v>
      </c>
      <c r="EK30" s="199">
        <v>17</v>
      </c>
    </row>
    <row r="31" spans="1:141" ht="13.8" x14ac:dyDescent="0.25">
      <c r="A31" s="30">
        <v>72</v>
      </c>
      <c r="B31" s="235" t="s">
        <v>773</v>
      </c>
      <c r="C31" s="30">
        <v>959</v>
      </c>
      <c r="D31" s="180">
        <v>3529832.5331186708</v>
      </c>
      <c r="E31" s="181">
        <v>494151.00186977378</v>
      </c>
      <c r="F31" s="200">
        <v>-258680</v>
      </c>
      <c r="G31" s="181">
        <f t="shared" si="40"/>
        <v>3271152.5331186708</v>
      </c>
      <c r="H31" s="183">
        <f t="shared" si="9"/>
        <v>3411.0036841696256</v>
      </c>
      <c r="I31" s="184">
        <v>479521.37221691181</v>
      </c>
      <c r="J31" s="181">
        <f t="shared" si="10"/>
        <v>3750673.9053355828</v>
      </c>
      <c r="K31" s="183">
        <f t="shared" si="11"/>
        <v>3911.0259701100968</v>
      </c>
      <c r="L31" s="185">
        <v>7112.84</v>
      </c>
      <c r="M31" s="185">
        <v>0</v>
      </c>
      <c r="N31" s="186">
        <v>-7112.84</v>
      </c>
      <c r="O31" s="187">
        <v>137</v>
      </c>
      <c r="P31" s="159">
        <f t="shared" si="12"/>
        <v>3743698.0653355829</v>
      </c>
      <c r="Q31" s="188">
        <v>66252</v>
      </c>
      <c r="R31" s="189"/>
      <c r="S31" s="190"/>
      <c r="U31" s="184"/>
      <c r="W31" s="82">
        <v>72</v>
      </c>
      <c r="X31" s="82" t="s">
        <v>454</v>
      </c>
      <c r="Y31" s="82">
        <v>959</v>
      </c>
      <c r="Z31" s="192">
        <v>3531690.7691851384</v>
      </c>
      <c r="AA31" s="192">
        <v>494151.00186977343</v>
      </c>
      <c r="AB31" s="192">
        <v>-200663</v>
      </c>
      <c r="AD31" s="193">
        <f t="shared" si="30"/>
        <v>3331027.7691851384</v>
      </c>
      <c r="AE31" s="194"/>
      <c r="AF31" s="149">
        <v>495883.05809624353</v>
      </c>
      <c r="AG31" s="194"/>
      <c r="AH31" s="149">
        <f t="shared" si="31"/>
        <v>-13297.089171376547</v>
      </c>
      <c r="AI31" s="149">
        <v>-19017.929861387387</v>
      </c>
      <c r="AJ31" s="192"/>
      <c r="AK31" s="192">
        <f t="shared" si="32"/>
        <v>3813613.7381100054</v>
      </c>
      <c r="AL31" s="195">
        <f t="shared" si="13"/>
        <v>3976.6566612200263</v>
      </c>
      <c r="AM31" s="194"/>
      <c r="AN31" s="149">
        <v>0</v>
      </c>
      <c r="AP31" s="147">
        <f t="shared" si="14"/>
        <v>-27382.908916288987</v>
      </c>
      <c r="AQ31" s="148">
        <f t="shared" si="15"/>
        <v>-7.1291155480411256E-3</v>
      </c>
      <c r="AR31" s="149">
        <f t="shared" si="33"/>
        <v>-28.553606794879027</v>
      </c>
      <c r="AT31" s="82">
        <v>72</v>
      </c>
      <c r="AU31" s="82" t="s">
        <v>454</v>
      </c>
      <c r="AV31" s="82">
        <v>959</v>
      </c>
      <c r="AW31" s="192">
        <v>3524874.5292036878</v>
      </c>
      <c r="AX31" s="192">
        <v>499731.27946952777</v>
      </c>
      <c r="AY31" s="192">
        <v>-200663</v>
      </c>
      <c r="BA31" s="193">
        <f t="shared" si="34"/>
        <v>3324211.5292036878</v>
      </c>
      <c r="BB31" s="194"/>
      <c r="BC31" s="149">
        <v>495883.05809624353</v>
      </c>
      <c r="BD31" s="194"/>
      <c r="BE31" s="149">
        <v>-19017.929861387387</v>
      </c>
      <c r="BF31" s="192"/>
      <c r="BG31" s="192">
        <f t="shared" si="35"/>
        <v>3801076.6574385441</v>
      </c>
      <c r="BH31" s="195">
        <f t="shared" si="16"/>
        <v>3963.5835843988989</v>
      </c>
      <c r="BI31" s="194"/>
      <c r="BJ31" s="149">
        <v>0</v>
      </c>
      <c r="BL31" s="147">
        <f t="shared" si="17"/>
        <v>-39919.989587750286</v>
      </c>
      <c r="BM31" s="148">
        <f t="shared" si="18"/>
        <v>-1.0393133151692909E-2</v>
      </c>
      <c r="BN31" s="149">
        <f t="shared" si="36"/>
        <v>-41.626683616006552</v>
      </c>
      <c r="BP31" s="82">
        <v>72</v>
      </c>
      <c r="BQ31" s="82" t="s">
        <v>454</v>
      </c>
      <c r="BR31" s="82">
        <v>959</v>
      </c>
      <c r="BS31" s="192">
        <v>3565945.8133157054</v>
      </c>
      <c r="BT31" s="192">
        <v>540044.37987431628</v>
      </c>
      <c r="BU31" s="192">
        <v>-200663</v>
      </c>
      <c r="BW31" s="193">
        <f t="shared" si="37"/>
        <v>3365282.8133157054</v>
      </c>
      <c r="BX31" s="194"/>
      <c r="BY31" s="149">
        <v>493123.5846976164</v>
      </c>
      <c r="BZ31" s="194"/>
      <c r="CA31" s="149">
        <v>-88441.104721248616</v>
      </c>
      <c r="CB31" s="192"/>
      <c r="CC31" s="192">
        <f t="shared" si="38"/>
        <v>3769965.2932920731</v>
      </c>
      <c r="CD31" s="195">
        <f t="shared" si="19"/>
        <v>3931.14212022114</v>
      </c>
      <c r="CE31" s="194"/>
      <c r="CF31" s="149">
        <v>0</v>
      </c>
      <c r="CH31" s="147">
        <f t="shared" si="20"/>
        <v>-71031.353734221309</v>
      </c>
      <c r="CI31" s="148">
        <f t="shared" si="21"/>
        <v>-1.849294864373649E-2</v>
      </c>
      <c r="CJ31" s="149">
        <f t="shared" si="39"/>
        <v>-74.068147793765704</v>
      </c>
      <c r="CL31" s="82">
        <v>72</v>
      </c>
      <c r="CM31" s="82" t="s">
        <v>454</v>
      </c>
      <c r="CN31" s="82">
        <v>959</v>
      </c>
      <c r="CO31" s="192">
        <v>3389164.7709001917</v>
      </c>
      <c r="CP31" s="192">
        <v>451961.67876172287</v>
      </c>
      <c r="CQ31" s="192">
        <v>-200663</v>
      </c>
      <c r="CS31" s="193">
        <f t="shared" si="22"/>
        <v>3188501.7709001917</v>
      </c>
      <c r="CT31" s="194"/>
      <c r="CU31" s="149">
        <v>493123.5846976164</v>
      </c>
      <c r="CV31" s="194"/>
      <c r="CW31" s="149">
        <v>-88441.104721248616</v>
      </c>
      <c r="CX31" s="192"/>
      <c r="CY31" s="192">
        <f t="shared" si="23"/>
        <v>3593184.2508765594</v>
      </c>
      <c r="CZ31" s="195">
        <f t="shared" si="24"/>
        <v>3746.8031813102807</v>
      </c>
      <c r="DA31" s="194"/>
      <c r="DB31" s="149">
        <v>0</v>
      </c>
      <c r="DD31" s="147">
        <f t="shared" si="25"/>
        <v>-247812.39614973497</v>
      </c>
      <c r="DE31" s="148">
        <f t="shared" si="26"/>
        <v>-6.4517733005987316E-2</v>
      </c>
      <c r="DF31" s="149">
        <f t="shared" si="27"/>
        <v>-258.40708670462459</v>
      </c>
      <c r="DH31" s="196">
        <v>0</v>
      </c>
      <c r="DI31" s="197">
        <v>0</v>
      </c>
      <c r="DJ31" s="198">
        <f t="shared" si="28"/>
        <v>0</v>
      </c>
      <c r="DL31" s="196" t="e">
        <f>#REF!+DJ31</f>
        <v>#REF!</v>
      </c>
      <c r="DM31" s="198" t="e">
        <f t="shared" si="29"/>
        <v>#REF!</v>
      </c>
      <c r="DN31" s="82">
        <v>72</v>
      </c>
      <c r="DO31" s="82" t="s">
        <v>773</v>
      </c>
      <c r="DP31" s="82">
        <v>974</v>
      </c>
      <c r="DQ31" s="192">
        <v>3559501.2886396591</v>
      </c>
      <c r="DR31" s="192">
        <v>451961.67876172287</v>
      </c>
      <c r="DS31" s="192">
        <v>-201436</v>
      </c>
      <c r="DU31" s="193">
        <v>3358838.2886396591</v>
      </c>
      <c r="DV31" s="194"/>
      <c r="DW31" s="149">
        <v>464531.98754067149</v>
      </c>
      <c r="DX31" s="194"/>
      <c r="DY31" s="149">
        <v>17626.370845963873</v>
      </c>
      <c r="DZ31" s="192"/>
      <c r="EA31" s="192">
        <v>3840996.6470262944</v>
      </c>
      <c r="EB31" s="195">
        <v>3943.5283850372634</v>
      </c>
      <c r="ED31" s="196"/>
      <c r="EE31" s="197"/>
      <c r="EF31" s="198">
        <v>0</v>
      </c>
      <c r="EH31" s="196">
        <v>3840996.6470262944</v>
      </c>
      <c r="EI31" s="198">
        <v>320083.05391885788</v>
      </c>
      <c r="EK31" s="199">
        <v>17</v>
      </c>
    </row>
    <row r="32" spans="1:141" ht="13.8" x14ac:dyDescent="0.25">
      <c r="A32" s="30">
        <v>74</v>
      </c>
      <c r="B32" s="235" t="s">
        <v>863</v>
      </c>
      <c r="C32" s="180">
        <v>1127</v>
      </c>
      <c r="D32" s="180">
        <v>4010050.9055249291</v>
      </c>
      <c r="E32" s="181">
        <v>1147875.8442229531</v>
      </c>
      <c r="F32" s="200">
        <v>-297586</v>
      </c>
      <c r="G32" s="181">
        <f t="shared" si="40"/>
        <v>3712464.9055249291</v>
      </c>
      <c r="H32" s="183">
        <f t="shared" si="9"/>
        <v>3294.1126047248704</v>
      </c>
      <c r="I32" s="184">
        <v>777029.38798819261</v>
      </c>
      <c r="J32" s="181">
        <f t="shared" si="10"/>
        <v>4489494.293513122</v>
      </c>
      <c r="K32" s="183">
        <f t="shared" si="11"/>
        <v>3983.5796748119983</v>
      </c>
      <c r="L32" s="185">
        <v>7112.84</v>
      </c>
      <c r="M32" s="185">
        <v>11380.544000000002</v>
      </c>
      <c r="N32" s="186">
        <v>4267.7040000000015</v>
      </c>
      <c r="O32" s="187">
        <v>-771</v>
      </c>
      <c r="P32" s="159">
        <f t="shared" si="12"/>
        <v>4492990.9975131219</v>
      </c>
      <c r="Q32" s="188">
        <v>67671</v>
      </c>
      <c r="R32" s="189"/>
      <c r="S32" s="190"/>
      <c r="U32" s="184"/>
      <c r="W32" s="82">
        <v>74</v>
      </c>
      <c r="X32" s="82" t="s">
        <v>455</v>
      </c>
      <c r="Y32" s="192">
        <v>1127</v>
      </c>
      <c r="Z32" s="192">
        <v>4010515.2679215246</v>
      </c>
      <c r="AA32" s="192">
        <v>1147875.8442229526</v>
      </c>
      <c r="AB32" s="192">
        <v>-284851</v>
      </c>
      <c r="AD32" s="193">
        <f t="shared" si="30"/>
        <v>3725664.2679215246</v>
      </c>
      <c r="AE32" s="194"/>
      <c r="AF32" s="149">
        <v>792728.19444332679</v>
      </c>
      <c r="AG32" s="194"/>
      <c r="AH32" s="149">
        <f t="shared" si="31"/>
        <v>-14762.803915976805</v>
      </c>
      <c r="AI32" s="149">
        <v>-21114.242810059852</v>
      </c>
      <c r="AJ32" s="192"/>
      <c r="AK32" s="192">
        <f t="shared" si="32"/>
        <v>4503629.658448875</v>
      </c>
      <c r="AL32" s="195">
        <f t="shared" si="13"/>
        <v>3996.1221459173689</v>
      </c>
      <c r="AM32" s="194"/>
      <c r="AN32" s="149">
        <v>0</v>
      </c>
      <c r="AP32" s="147">
        <f t="shared" si="14"/>
        <v>-195355.8062568577</v>
      </c>
      <c r="AQ32" s="148">
        <f t="shared" si="15"/>
        <v>-4.1574039273835378E-2</v>
      </c>
      <c r="AR32" s="149">
        <f t="shared" si="33"/>
        <v>-173.3414429963245</v>
      </c>
      <c r="AT32" s="82">
        <v>74</v>
      </c>
      <c r="AU32" s="82" t="s">
        <v>455</v>
      </c>
      <c r="AV32" s="192">
        <v>1127</v>
      </c>
      <c r="AW32" s="192">
        <v>3996350.4224839951</v>
      </c>
      <c r="AX32" s="192">
        <v>1143631.8450733852</v>
      </c>
      <c r="AY32" s="192">
        <v>-284851</v>
      </c>
      <c r="BA32" s="193">
        <f t="shared" si="34"/>
        <v>3711499.4224839951</v>
      </c>
      <c r="BB32" s="194"/>
      <c r="BC32" s="149">
        <v>792728.19444332679</v>
      </c>
      <c r="BD32" s="194"/>
      <c r="BE32" s="149">
        <v>-21114.242810059852</v>
      </c>
      <c r="BF32" s="192"/>
      <c r="BG32" s="192">
        <f t="shared" si="35"/>
        <v>4483113.3741172617</v>
      </c>
      <c r="BH32" s="195">
        <f t="shared" si="16"/>
        <v>3977.9178119940211</v>
      </c>
      <c r="BI32" s="194"/>
      <c r="BJ32" s="149">
        <v>0</v>
      </c>
      <c r="BL32" s="147">
        <f t="shared" si="17"/>
        <v>-215872.09058847092</v>
      </c>
      <c r="BM32" s="148">
        <f t="shared" si="18"/>
        <v>-4.5940148615035058E-2</v>
      </c>
      <c r="BN32" s="149">
        <f t="shared" si="36"/>
        <v>-191.54577691967251</v>
      </c>
      <c r="BP32" s="82">
        <v>74</v>
      </c>
      <c r="BQ32" s="82" t="s">
        <v>455</v>
      </c>
      <c r="BR32" s="192">
        <v>1127</v>
      </c>
      <c r="BS32" s="192">
        <v>4027430.8900106773</v>
      </c>
      <c r="BT32" s="192">
        <v>1174481.7220896438</v>
      </c>
      <c r="BU32" s="192">
        <v>-284851</v>
      </c>
      <c r="BW32" s="193">
        <f t="shared" si="37"/>
        <v>3742579.8900106773</v>
      </c>
      <c r="BX32" s="194"/>
      <c r="BY32" s="149">
        <v>792997.56330095872</v>
      </c>
      <c r="BZ32" s="194"/>
      <c r="CA32" s="149">
        <v>-98189.812092310807</v>
      </c>
      <c r="CB32" s="192"/>
      <c r="CC32" s="192">
        <f t="shared" si="38"/>
        <v>4437387.6412193254</v>
      </c>
      <c r="CD32" s="195">
        <f t="shared" si="19"/>
        <v>3937.3448458024181</v>
      </c>
      <c r="CE32" s="194"/>
      <c r="CF32" s="149">
        <v>0</v>
      </c>
      <c r="CH32" s="147">
        <f t="shared" si="20"/>
        <v>-261597.82348640729</v>
      </c>
      <c r="CI32" s="148">
        <f t="shared" si="21"/>
        <v>-5.5671128470449416E-2</v>
      </c>
      <c r="CJ32" s="149">
        <f t="shared" si="39"/>
        <v>-232.11874311127531</v>
      </c>
      <c r="CL32" s="82">
        <v>74</v>
      </c>
      <c r="CM32" s="82" t="s">
        <v>455</v>
      </c>
      <c r="CN32" s="192">
        <v>1127</v>
      </c>
      <c r="CO32" s="192">
        <v>4040102.0170953181</v>
      </c>
      <c r="CP32" s="192">
        <v>1142943.8121656531</v>
      </c>
      <c r="CQ32" s="192">
        <v>-284851</v>
      </c>
      <c r="CS32" s="193">
        <f t="shared" si="22"/>
        <v>3755251.0170953181</v>
      </c>
      <c r="CT32" s="194"/>
      <c r="CU32" s="149">
        <v>792997.56330095872</v>
      </c>
      <c r="CV32" s="194"/>
      <c r="CW32" s="149">
        <v>-98189.812092310807</v>
      </c>
      <c r="CX32" s="192"/>
      <c r="CY32" s="192">
        <f t="shared" si="23"/>
        <v>4450058.7683039661</v>
      </c>
      <c r="CZ32" s="195">
        <f t="shared" si="24"/>
        <v>3948.5880819023655</v>
      </c>
      <c r="DA32" s="194"/>
      <c r="DB32" s="149">
        <v>0</v>
      </c>
      <c r="DD32" s="147">
        <f t="shared" si="25"/>
        <v>-248926.6964017665</v>
      </c>
      <c r="DE32" s="148">
        <f t="shared" si="26"/>
        <v>-5.2974561907344647E-2</v>
      </c>
      <c r="DF32" s="149">
        <f t="shared" si="27"/>
        <v>-220.87550701132787</v>
      </c>
      <c r="DH32" s="196">
        <v>6796.81</v>
      </c>
      <c r="DI32" s="197">
        <v>6796.81</v>
      </c>
      <c r="DJ32" s="198">
        <f t="shared" si="28"/>
        <v>0</v>
      </c>
      <c r="DL32" s="196" t="e">
        <f>#REF!+DJ32</f>
        <v>#REF!</v>
      </c>
      <c r="DM32" s="198" t="e">
        <f t="shared" si="29"/>
        <v>#REF!</v>
      </c>
      <c r="DN32" s="82">
        <v>74</v>
      </c>
      <c r="DO32" s="82" t="s">
        <v>863</v>
      </c>
      <c r="DP32" s="192">
        <v>1165</v>
      </c>
      <c r="DQ32" s="192">
        <v>4224239.1980563439</v>
      </c>
      <c r="DR32" s="192">
        <v>1142943.8121656531</v>
      </c>
      <c r="DS32" s="192">
        <v>-285830</v>
      </c>
      <c r="DU32" s="193">
        <v>3939388.1980563439</v>
      </c>
      <c r="DV32" s="194"/>
      <c r="DW32" s="149">
        <v>740027.96868494514</v>
      </c>
      <c r="DX32" s="194"/>
      <c r="DY32" s="149">
        <v>19569.297964443282</v>
      </c>
      <c r="DZ32" s="192"/>
      <c r="EA32" s="192">
        <v>4698985.4647057327</v>
      </c>
      <c r="EB32" s="195">
        <v>4033.4639182023457</v>
      </c>
      <c r="ED32" s="196"/>
      <c r="EE32" s="197"/>
      <c r="EF32" s="198">
        <v>0</v>
      </c>
      <c r="EH32" s="196">
        <v>4698985.4647057327</v>
      </c>
      <c r="EI32" s="198">
        <v>391582.12205881107</v>
      </c>
      <c r="EK32" s="199">
        <v>16</v>
      </c>
    </row>
    <row r="33" spans="1:141" ht="13.8" x14ac:dyDescent="0.25">
      <c r="A33" s="30">
        <v>75</v>
      </c>
      <c r="B33" s="235" t="s">
        <v>774</v>
      </c>
      <c r="C33" s="180">
        <v>20111</v>
      </c>
      <c r="D33" s="180">
        <v>34257375.743686885</v>
      </c>
      <c r="E33" s="181">
        <v>2252210.6032888014</v>
      </c>
      <c r="F33" s="200">
        <v>-1898954</v>
      </c>
      <c r="G33" s="181">
        <f t="shared" si="40"/>
        <v>32358421.743686885</v>
      </c>
      <c r="H33" s="183">
        <f t="shared" si="9"/>
        <v>1608.9911861014809</v>
      </c>
      <c r="I33" s="184">
        <v>9040313.4596636761</v>
      </c>
      <c r="J33" s="181">
        <f t="shared" si="10"/>
        <v>41398735.203350559</v>
      </c>
      <c r="K33" s="183">
        <f t="shared" si="11"/>
        <v>2058.5120184650468</v>
      </c>
      <c r="L33" s="185">
        <v>237455.05056000003</v>
      </c>
      <c r="M33" s="185">
        <v>357277.95319999993</v>
      </c>
      <c r="N33" s="186">
        <v>119822.9026399999</v>
      </c>
      <c r="O33" s="187">
        <v>-4119</v>
      </c>
      <c r="P33" s="159">
        <f t="shared" si="12"/>
        <v>41514439.105990559</v>
      </c>
      <c r="Q33" s="188">
        <v>909168</v>
      </c>
      <c r="R33" s="189"/>
      <c r="S33" s="190"/>
      <c r="U33" s="184"/>
      <c r="W33" s="82">
        <v>75</v>
      </c>
      <c r="X33" s="82" t="s">
        <v>456</v>
      </c>
      <c r="Y33" s="192">
        <v>20111</v>
      </c>
      <c r="Z33" s="192">
        <v>34244329.325378738</v>
      </c>
      <c r="AA33" s="192">
        <v>2252210.6032888014</v>
      </c>
      <c r="AB33" s="192">
        <v>-1706418</v>
      </c>
      <c r="AD33" s="193">
        <f t="shared" si="30"/>
        <v>32537911.325378738</v>
      </c>
      <c r="AE33" s="194"/>
      <c r="AF33" s="149">
        <v>9371938.3438747786</v>
      </c>
      <c r="AG33" s="194"/>
      <c r="AH33" s="149">
        <f t="shared" si="31"/>
        <v>-320779.82490638172</v>
      </c>
      <c r="AI33" s="149">
        <v>-458789.74957540649</v>
      </c>
      <c r="AJ33" s="192"/>
      <c r="AK33" s="192">
        <f t="shared" si="32"/>
        <v>41589069.844347134</v>
      </c>
      <c r="AL33" s="195">
        <f t="shared" si="13"/>
        <v>2067.9762241731955</v>
      </c>
      <c r="AM33" s="194"/>
      <c r="AN33" s="149">
        <v>0</v>
      </c>
      <c r="AP33" s="147">
        <f t="shared" si="14"/>
        <v>-5435134.3414818272</v>
      </c>
      <c r="AQ33" s="148">
        <f t="shared" si="15"/>
        <v>-0.11558163366260091</v>
      </c>
      <c r="AR33" s="149">
        <f t="shared" si="33"/>
        <v>-270.25679187916199</v>
      </c>
      <c r="AT33" s="82">
        <v>75</v>
      </c>
      <c r="AU33" s="82" t="s">
        <v>456</v>
      </c>
      <c r="AV33" s="192">
        <v>20111</v>
      </c>
      <c r="AW33" s="192">
        <v>33931524.846896701</v>
      </c>
      <c r="AX33" s="192">
        <v>2214451.6927878815</v>
      </c>
      <c r="AY33" s="192">
        <v>-1706418</v>
      </c>
      <c r="BA33" s="193">
        <f t="shared" si="34"/>
        <v>32225106.846896701</v>
      </c>
      <c r="BB33" s="194"/>
      <c r="BC33" s="149">
        <v>9371938.3438747786</v>
      </c>
      <c r="BD33" s="194"/>
      <c r="BE33" s="149">
        <v>-458789.74957540649</v>
      </c>
      <c r="BF33" s="192"/>
      <c r="BG33" s="192">
        <f t="shared" si="35"/>
        <v>41138255.441196069</v>
      </c>
      <c r="BH33" s="195">
        <f t="shared" si="16"/>
        <v>2045.5599145341389</v>
      </c>
      <c r="BI33" s="194"/>
      <c r="BJ33" s="149">
        <v>0</v>
      </c>
      <c r="BL33" s="147">
        <f t="shared" si="17"/>
        <v>-5885948.7446328923</v>
      </c>
      <c r="BM33" s="148">
        <f t="shared" si="18"/>
        <v>-0.12516849240814287</v>
      </c>
      <c r="BN33" s="149">
        <f t="shared" si="36"/>
        <v>-292.67310151821852</v>
      </c>
      <c r="BP33" s="82">
        <v>75</v>
      </c>
      <c r="BQ33" s="82" t="s">
        <v>456</v>
      </c>
      <c r="BR33" s="192">
        <v>20111</v>
      </c>
      <c r="BS33" s="192">
        <v>34155184.793853804</v>
      </c>
      <c r="BT33" s="192">
        <v>2419462.3037098101</v>
      </c>
      <c r="BU33" s="192">
        <v>-1636445</v>
      </c>
      <c r="BW33" s="193">
        <f t="shared" si="37"/>
        <v>32518739.793853804</v>
      </c>
      <c r="BX33" s="194"/>
      <c r="BY33" s="149">
        <v>9312305.9113091156</v>
      </c>
      <c r="BZ33" s="194"/>
      <c r="CA33" s="149">
        <v>-2133558.8354238407</v>
      </c>
      <c r="CB33" s="192"/>
      <c r="CC33" s="192">
        <f t="shared" si="38"/>
        <v>39697486.869739078</v>
      </c>
      <c r="CD33" s="195">
        <f t="shared" si="19"/>
        <v>1973.9190925234489</v>
      </c>
      <c r="CE33" s="194"/>
      <c r="CF33" s="149">
        <v>0</v>
      </c>
      <c r="CH33" s="147">
        <f t="shared" si="20"/>
        <v>-7326717.3160898834</v>
      </c>
      <c r="CI33" s="148">
        <f t="shared" si="21"/>
        <v>-0.15580736437636164</v>
      </c>
      <c r="CJ33" s="149">
        <f t="shared" si="39"/>
        <v>-364.31392352890873</v>
      </c>
      <c r="CL33" s="82">
        <v>75</v>
      </c>
      <c r="CM33" s="82" t="s">
        <v>456</v>
      </c>
      <c r="CN33" s="192">
        <v>20111</v>
      </c>
      <c r="CO33" s="192">
        <v>35533539.90504206</v>
      </c>
      <c r="CP33" s="192">
        <v>4243976.9332621368</v>
      </c>
      <c r="CQ33" s="192">
        <v>-1641755</v>
      </c>
      <c r="CS33" s="193">
        <f t="shared" si="22"/>
        <v>33891784.90504206</v>
      </c>
      <c r="CT33" s="194"/>
      <c r="CU33" s="149">
        <v>9312305.9113091156</v>
      </c>
      <c r="CV33" s="194"/>
      <c r="CW33" s="149">
        <v>-2133558.8354238407</v>
      </c>
      <c r="CX33" s="192"/>
      <c r="CY33" s="192">
        <f t="shared" si="23"/>
        <v>41070531.980927333</v>
      </c>
      <c r="CZ33" s="195">
        <f t="shared" si="24"/>
        <v>2042.1924310540169</v>
      </c>
      <c r="DA33" s="194"/>
      <c r="DB33" s="149">
        <v>0</v>
      </c>
      <c r="DD33" s="147">
        <f t="shared" si="25"/>
        <v>-5953672.2049016282</v>
      </c>
      <c r="DE33" s="148">
        <f t="shared" si="26"/>
        <v>-0.1266086754254058</v>
      </c>
      <c r="DF33" s="149">
        <f t="shared" si="27"/>
        <v>-296.04058499834059</v>
      </c>
      <c r="DH33" s="196">
        <v>244386.10036000001</v>
      </c>
      <c r="DI33" s="197">
        <v>210701.11000000004</v>
      </c>
      <c r="DJ33" s="198">
        <f t="shared" si="28"/>
        <v>-33684.990359999967</v>
      </c>
      <c r="DL33" s="196" t="e">
        <f>#REF!+DJ33</f>
        <v>#REF!</v>
      </c>
      <c r="DM33" s="198" t="e">
        <f t="shared" si="29"/>
        <v>#REF!</v>
      </c>
      <c r="DN33" s="82">
        <v>75</v>
      </c>
      <c r="DO33" s="82" t="s">
        <v>774</v>
      </c>
      <c r="DP33" s="192">
        <v>20286</v>
      </c>
      <c r="DQ33" s="192">
        <v>39570941.87518473</v>
      </c>
      <c r="DR33" s="192">
        <v>4243976.9332621368</v>
      </c>
      <c r="DS33" s="192">
        <v>-1833462</v>
      </c>
      <c r="DU33" s="193">
        <v>37864523.87518473</v>
      </c>
      <c r="DV33" s="194"/>
      <c r="DW33" s="149">
        <v>8734460.5425446723</v>
      </c>
      <c r="DX33" s="194"/>
      <c r="DY33" s="149">
        <v>425219.76809955778</v>
      </c>
      <c r="DZ33" s="192"/>
      <c r="EA33" s="192">
        <v>47024204.185828961</v>
      </c>
      <c r="EB33" s="195">
        <v>2318.0619237813744</v>
      </c>
      <c r="ED33" s="196"/>
      <c r="EE33" s="197"/>
      <c r="EF33" s="198">
        <v>-33684.990359999967</v>
      </c>
      <c r="EH33" s="196">
        <v>46990519.195468962</v>
      </c>
      <c r="EI33" s="198">
        <v>3915876.5996224135</v>
      </c>
      <c r="EK33" s="199">
        <v>8</v>
      </c>
    </row>
    <row r="34" spans="1:141" ht="13.8" x14ac:dyDescent="0.25">
      <c r="A34" s="30">
        <v>77</v>
      </c>
      <c r="B34" s="235" t="s">
        <v>76</v>
      </c>
      <c r="C34" s="180">
        <v>4875</v>
      </c>
      <c r="D34" s="180">
        <v>16185268.746530462</v>
      </c>
      <c r="E34" s="181">
        <v>5239021.094664162</v>
      </c>
      <c r="F34" s="182">
        <v>33179</v>
      </c>
      <c r="G34" s="181">
        <f t="shared" si="40"/>
        <v>16218447.746530462</v>
      </c>
      <c r="H34" s="183">
        <f t="shared" si="9"/>
        <v>3326.8610762113767</v>
      </c>
      <c r="I34" s="184">
        <v>3060646.7616402344</v>
      </c>
      <c r="J34" s="181">
        <f t="shared" si="10"/>
        <v>19279094.508170698</v>
      </c>
      <c r="K34" s="183">
        <f t="shared" si="11"/>
        <v>3954.6860529580918</v>
      </c>
      <c r="L34" s="185">
        <v>101870.09448</v>
      </c>
      <c r="M34" s="185">
        <v>229033.448</v>
      </c>
      <c r="N34" s="186">
        <v>127163.35352</v>
      </c>
      <c r="O34" s="187">
        <v>1926</v>
      </c>
      <c r="P34" s="159">
        <f t="shared" si="12"/>
        <v>19408183.861690696</v>
      </c>
      <c r="Q34" s="188">
        <v>298471</v>
      </c>
      <c r="R34" s="189"/>
      <c r="S34" s="190"/>
      <c r="U34" s="184"/>
      <c r="W34" s="82">
        <v>77</v>
      </c>
      <c r="X34" s="82" t="s">
        <v>457</v>
      </c>
      <c r="Y34" s="192">
        <v>4875</v>
      </c>
      <c r="Z34" s="192">
        <v>16179982.915217865</v>
      </c>
      <c r="AA34" s="192">
        <v>5239021.094664162</v>
      </c>
      <c r="AB34" s="192">
        <v>-23058</v>
      </c>
      <c r="AD34" s="193">
        <f t="shared" si="30"/>
        <v>16156924.915217865</v>
      </c>
      <c r="AE34" s="194"/>
      <c r="AF34" s="149">
        <v>3122386.4821224036</v>
      </c>
      <c r="AG34" s="194"/>
      <c r="AH34" s="149">
        <f t="shared" si="31"/>
        <v>-64673.63461515482</v>
      </c>
      <c r="AI34" s="149">
        <v>-92498.337879814469</v>
      </c>
      <c r="AJ34" s="192"/>
      <c r="AK34" s="192">
        <f t="shared" si="32"/>
        <v>19214637.762725115</v>
      </c>
      <c r="AL34" s="195">
        <f t="shared" si="13"/>
        <v>3941.464156456434</v>
      </c>
      <c r="AM34" s="194"/>
      <c r="AN34" s="149">
        <v>0</v>
      </c>
      <c r="AP34" s="147">
        <f t="shared" si="14"/>
        <v>-683824.47972873226</v>
      </c>
      <c r="AQ34" s="148">
        <f t="shared" si="15"/>
        <v>-3.4365694765587276E-2</v>
      </c>
      <c r="AR34" s="149">
        <f t="shared" si="33"/>
        <v>-140.27168814948354</v>
      </c>
      <c r="AT34" s="82">
        <v>77</v>
      </c>
      <c r="AU34" s="82" t="s">
        <v>457</v>
      </c>
      <c r="AV34" s="192">
        <v>4875</v>
      </c>
      <c r="AW34" s="192">
        <v>16117006.802279122</v>
      </c>
      <c r="AX34" s="192">
        <v>5241732.1839707186</v>
      </c>
      <c r="AY34" s="192">
        <v>-23058</v>
      </c>
      <c r="BA34" s="193">
        <f t="shared" si="34"/>
        <v>16093948.802279122</v>
      </c>
      <c r="BB34" s="194"/>
      <c r="BC34" s="149">
        <v>3122386.4821224036</v>
      </c>
      <c r="BD34" s="194"/>
      <c r="BE34" s="149">
        <v>-92498.337879814469</v>
      </c>
      <c r="BF34" s="192"/>
      <c r="BG34" s="192">
        <f t="shared" si="35"/>
        <v>19123836.946521711</v>
      </c>
      <c r="BH34" s="195">
        <f t="shared" si="16"/>
        <v>3922.8383480044536</v>
      </c>
      <c r="BI34" s="194"/>
      <c r="BJ34" s="149">
        <v>0</v>
      </c>
      <c r="BL34" s="147">
        <f t="shared" si="17"/>
        <v>-774625.29593213648</v>
      </c>
      <c r="BM34" s="148">
        <f t="shared" si="18"/>
        <v>-3.8928902469631786E-2</v>
      </c>
      <c r="BN34" s="149">
        <f t="shared" si="36"/>
        <v>-158.8974966014639</v>
      </c>
      <c r="BP34" s="82">
        <v>77</v>
      </c>
      <c r="BQ34" s="82" t="s">
        <v>457</v>
      </c>
      <c r="BR34" s="192">
        <v>4875</v>
      </c>
      <c r="BS34" s="192">
        <v>16142121.041837841</v>
      </c>
      <c r="BT34" s="192">
        <v>5264805.6681757774</v>
      </c>
      <c r="BU34" s="192">
        <v>-23058</v>
      </c>
      <c r="BW34" s="193">
        <f t="shared" si="37"/>
        <v>16119063.041837841</v>
      </c>
      <c r="BX34" s="194"/>
      <c r="BY34" s="149">
        <v>3122225.9596350011</v>
      </c>
      <c r="BZ34" s="194"/>
      <c r="CA34" s="149">
        <v>-430154.87209149473</v>
      </c>
      <c r="CB34" s="192"/>
      <c r="CC34" s="192">
        <f t="shared" si="38"/>
        <v>18811134.129381347</v>
      </c>
      <c r="CD34" s="195">
        <f t="shared" si="19"/>
        <v>3858.6941803859172</v>
      </c>
      <c r="CE34" s="194"/>
      <c r="CF34" s="149">
        <v>0</v>
      </c>
      <c r="CH34" s="147">
        <f t="shared" si="20"/>
        <v>-1087328.1130724996</v>
      </c>
      <c r="CI34" s="148">
        <f t="shared" si="21"/>
        <v>-5.464382623259495E-2</v>
      </c>
      <c r="CJ34" s="149">
        <f t="shared" si="39"/>
        <v>-223.04166421999992</v>
      </c>
      <c r="CL34" s="82">
        <v>77</v>
      </c>
      <c r="CM34" s="82" t="s">
        <v>457</v>
      </c>
      <c r="CN34" s="192">
        <v>4875</v>
      </c>
      <c r="CO34" s="192">
        <v>15877334.286549047</v>
      </c>
      <c r="CP34" s="192">
        <v>5131154.4176824307</v>
      </c>
      <c r="CQ34" s="192">
        <v>-23058</v>
      </c>
      <c r="CS34" s="193">
        <f t="shared" si="22"/>
        <v>15854276.286549047</v>
      </c>
      <c r="CT34" s="194"/>
      <c r="CU34" s="149">
        <v>3122225.9596350011</v>
      </c>
      <c r="CV34" s="194"/>
      <c r="CW34" s="149">
        <v>-430154.87209149473</v>
      </c>
      <c r="CX34" s="192"/>
      <c r="CY34" s="192">
        <f t="shared" si="23"/>
        <v>18546347.374092553</v>
      </c>
      <c r="CZ34" s="195">
        <f t="shared" si="24"/>
        <v>3804.3789485318057</v>
      </c>
      <c r="DA34" s="194"/>
      <c r="DB34" s="149">
        <v>0</v>
      </c>
      <c r="DD34" s="147">
        <f t="shared" si="25"/>
        <v>-1352114.8683612943</v>
      </c>
      <c r="DE34" s="148">
        <f t="shared" si="26"/>
        <v>-6.7950721612875423E-2</v>
      </c>
      <c r="DF34" s="149">
        <f t="shared" si="27"/>
        <v>-277.35689607411166</v>
      </c>
      <c r="DH34" s="196">
        <v>62652.994579999999</v>
      </c>
      <c r="DI34" s="197">
        <v>140218.19030000002</v>
      </c>
      <c r="DJ34" s="198">
        <f t="shared" si="28"/>
        <v>77565.195720000018</v>
      </c>
      <c r="DL34" s="196" t="e">
        <f>#REF!+DJ34</f>
        <v>#REF!</v>
      </c>
      <c r="DM34" s="198" t="e">
        <f t="shared" si="29"/>
        <v>#REF!</v>
      </c>
      <c r="DN34" s="82">
        <v>77</v>
      </c>
      <c r="DO34" s="82" t="s">
        <v>76</v>
      </c>
      <c r="DP34" s="192">
        <v>4939</v>
      </c>
      <c r="DQ34" s="192">
        <v>16898151.736972567</v>
      </c>
      <c r="DR34" s="192">
        <v>5131154.4176824326</v>
      </c>
      <c r="DS34" s="192">
        <v>5761</v>
      </c>
      <c r="DU34" s="193">
        <v>16875093.736972567</v>
      </c>
      <c r="DV34" s="194"/>
      <c r="DW34" s="149">
        <v>2937638.3414207473</v>
      </c>
      <c r="DX34" s="194"/>
      <c r="DY34" s="149">
        <v>85730.164060531359</v>
      </c>
      <c r="DZ34" s="192"/>
      <c r="EA34" s="192">
        <v>19898462.242453847</v>
      </c>
      <c r="EB34" s="195">
        <v>4028.8443495553447</v>
      </c>
      <c r="ED34" s="196"/>
      <c r="EE34" s="197"/>
      <c r="EF34" s="198">
        <v>77565.195720000018</v>
      </c>
      <c r="EH34" s="196">
        <v>19976027.438173845</v>
      </c>
      <c r="EI34" s="198">
        <v>1664668.9531811539</v>
      </c>
      <c r="EK34" s="199">
        <v>13</v>
      </c>
    </row>
    <row r="35" spans="1:141" ht="13.8" x14ac:dyDescent="0.25">
      <c r="A35" s="30">
        <v>78</v>
      </c>
      <c r="B35" s="235" t="s">
        <v>775</v>
      </c>
      <c r="C35" s="180">
        <v>8199</v>
      </c>
      <c r="D35" s="180">
        <v>11389389.584578203</v>
      </c>
      <c r="E35" s="181">
        <v>-593238.40595112974</v>
      </c>
      <c r="F35" s="200">
        <v>-602259</v>
      </c>
      <c r="G35" s="181">
        <f t="shared" si="40"/>
        <v>10787130.584578203</v>
      </c>
      <c r="H35" s="183">
        <f t="shared" si="9"/>
        <v>1315.6641766774244</v>
      </c>
      <c r="I35" s="184">
        <v>3489647.5256983363</v>
      </c>
      <c r="J35" s="181">
        <f t="shared" si="10"/>
        <v>14276778.110276539</v>
      </c>
      <c r="K35" s="183">
        <f t="shared" si="11"/>
        <v>1741.2828528206535</v>
      </c>
      <c r="L35" s="185">
        <v>208007.89296</v>
      </c>
      <c r="M35" s="185">
        <v>492350.78480000002</v>
      </c>
      <c r="N35" s="186">
        <v>284342.89184000005</v>
      </c>
      <c r="O35" s="187">
        <v>-4078</v>
      </c>
      <c r="P35" s="159">
        <f t="shared" si="12"/>
        <v>14557043.002116539</v>
      </c>
      <c r="Q35" s="188">
        <v>677953</v>
      </c>
      <c r="R35" s="189"/>
      <c r="S35" s="190"/>
      <c r="U35" s="184"/>
      <c r="W35" s="82">
        <v>78</v>
      </c>
      <c r="X35" s="82" t="s">
        <v>458</v>
      </c>
      <c r="Y35" s="192">
        <v>8199</v>
      </c>
      <c r="Z35" s="192">
        <v>11371308.593740392</v>
      </c>
      <c r="AA35" s="192">
        <v>-593238.40595112974</v>
      </c>
      <c r="AB35" s="192">
        <v>-541250</v>
      </c>
      <c r="AD35" s="193">
        <f t="shared" si="30"/>
        <v>10830058.593740392</v>
      </c>
      <c r="AE35" s="194"/>
      <c r="AF35" s="149">
        <v>3648701.7031475608</v>
      </c>
      <c r="AG35" s="194"/>
      <c r="AH35" s="149">
        <f t="shared" si="31"/>
        <v>-136771.06459509759</v>
      </c>
      <c r="AI35" s="149">
        <v>-195614.42959531402</v>
      </c>
      <c r="AJ35" s="192"/>
      <c r="AK35" s="192">
        <f t="shared" si="32"/>
        <v>14341989.232292855</v>
      </c>
      <c r="AL35" s="195">
        <f t="shared" si="13"/>
        <v>1749.2363986209118</v>
      </c>
      <c r="AM35" s="194"/>
      <c r="AN35" s="149">
        <v>0</v>
      </c>
      <c r="AP35" s="147">
        <f t="shared" si="14"/>
        <v>-1545035.5271353871</v>
      </c>
      <c r="AQ35" s="148">
        <f t="shared" si="15"/>
        <v>-9.7251408022038688E-2</v>
      </c>
      <c r="AR35" s="149">
        <f t="shared" si="33"/>
        <v>-188.44194744912636</v>
      </c>
      <c r="AT35" s="82">
        <v>78</v>
      </c>
      <c r="AU35" s="82" t="s">
        <v>458</v>
      </c>
      <c r="AV35" s="192">
        <v>8199</v>
      </c>
      <c r="AW35" s="192">
        <v>11271880.218941074</v>
      </c>
      <c r="AX35" s="192">
        <v>-610616.92636429088</v>
      </c>
      <c r="AY35" s="192">
        <v>-541250</v>
      </c>
      <c r="BA35" s="193">
        <f t="shared" si="34"/>
        <v>10730630.218941074</v>
      </c>
      <c r="BB35" s="194"/>
      <c r="BC35" s="149">
        <v>3648701.7031475608</v>
      </c>
      <c r="BD35" s="194"/>
      <c r="BE35" s="149">
        <v>-195614.42959531402</v>
      </c>
      <c r="BF35" s="192"/>
      <c r="BG35" s="192">
        <f t="shared" si="35"/>
        <v>14183717.49249332</v>
      </c>
      <c r="BH35" s="195">
        <f t="shared" si="16"/>
        <v>1729.9326128178218</v>
      </c>
      <c r="BI35" s="194"/>
      <c r="BJ35" s="149">
        <v>0</v>
      </c>
      <c r="BL35" s="147">
        <f t="shared" si="17"/>
        <v>-1703307.266934922</v>
      </c>
      <c r="BM35" s="148">
        <f t="shared" si="18"/>
        <v>-0.10721373527941945</v>
      </c>
      <c r="BN35" s="149">
        <f t="shared" si="36"/>
        <v>-207.74573325221635</v>
      </c>
      <c r="BP35" s="82">
        <v>78</v>
      </c>
      <c r="BQ35" s="82" t="s">
        <v>458</v>
      </c>
      <c r="BR35" s="192">
        <v>8199</v>
      </c>
      <c r="BS35" s="192">
        <v>11365358.204269813</v>
      </c>
      <c r="BT35" s="192">
        <v>-527567.92930369335</v>
      </c>
      <c r="BU35" s="192">
        <v>-541250</v>
      </c>
      <c r="BW35" s="193">
        <f t="shared" si="37"/>
        <v>10824108.204269813</v>
      </c>
      <c r="BX35" s="194"/>
      <c r="BY35" s="149">
        <v>3597377.2628142685</v>
      </c>
      <c r="BZ35" s="194"/>
      <c r="CA35" s="149">
        <v>-909686.61567902088</v>
      </c>
      <c r="CB35" s="192"/>
      <c r="CC35" s="192">
        <f t="shared" si="38"/>
        <v>13511798.851405062</v>
      </c>
      <c r="CD35" s="195">
        <f t="shared" si="19"/>
        <v>1647.9813210641616</v>
      </c>
      <c r="CE35" s="194"/>
      <c r="CF35" s="149">
        <v>0</v>
      </c>
      <c r="CH35" s="147">
        <f t="shared" si="20"/>
        <v>-2375225.9080231804</v>
      </c>
      <c r="CI35" s="148">
        <f t="shared" si="21"/>
        <v>-0.14950728308103062</v>
      </c>
      <c r="CJ35" s="149">
        <f t="shared" si="39"/>
        <v>-289.69702500587636</v>
      </c>
      <c r="CL35" s="82">
        <v>78</v>
      </c>
      <c r="CM35" s="82" t="s">
        <v>458</v>
      </c>
      <c r="CN35" s="192">
        <v>8199</v>
      </c>
      <c r="CO35" s="192">
        <v>10689580.940422978</v>
      </c>
      <c r="CP35" s="192">
        <v>-404966.92904726672</v>
      </c>
      <c r="CQ35" s="192">
        <v>-541250</v>
      </c>
      <c r="CS35" s="193">
        <f t="shared" si="22"/>
        <v>10148330.940422978</v>
      </c>
      <c r="CT35" s="194"/>
      <c r="CU35" s="149">
        <v>3597377.2628142685</v>
      </c>
      <c r="CV35" s="194"/>
      <c r="CW35" s="149">
        <v>-909686.61567902088</v>
      </c>
      <c r="CX35" s="192"/>
      <c r="CY35" s="192">
        <f t="shared" si="23"/>
        <v>12836021.587558227</v>
      </c>
      <c r="CZ35" s="195">
        <f t="shared" si="24"/>
        <v>1565.5594081666334</v>
      </c>
      <c r="DA35" s="194"/>
      <c r="DB35" s="149">
        <v>0</v>
      </c>
      <c r="DD35" s="147">
        <f t="shared" si="25"/>
        <v>-3051003.1718700156</v>
      </c>
      <c r="DE35" s="148">
        <f t="shared" si="26"/>
        <v>-0.19204370976128687</v>
      </c>
      <c r="DF35" s="149">
        <f t="shared" si="27"/>
        <v>-372.11893790340474</v>
      </c>
      <c r="DH35" s="196">
        <v>198466.85200000001</v>
      </c>
      <c r="DI35" s="197">
        <v>300690.87440000003</v>
      </c>
      <c r="DJ35" s="198">
        <f t="shared" si="28"/>
        <v>102224.02240000002</v>
      </c>
      <c r="DL35" s="196" t="e">
        <f>#REF!+DJ35</f>
        <v>#REF!</v>
      </c>
      <c r="DM35" s="198" t="e">
        <f t="shared" si="29"/>
        <v>#REF!</v>
      </c>
      <c r="DN35" s="82">
        <v>78</v>
      </c>
      <c r="DO35" s="82" t="s">
        <v>775</v>
      </c>
      <c r="DP35" s="192">
        <v>8379</v>
      </c>
      <c r="DQ35" s="192">
        <v>12847190.179289473</v>
      </c>
      <c r="DR35" s="192">
        <v>-404966.92904726678</v>
      </c>
      <c r="DS35" s="192">
        <v>-561168</v>
      </c>
      <c r="DU35" s="193">
        <v>12305940.179289473</v>
      </c>
      <c r="DV35" s="194"/>
      <c r="DW35" s="149">
        <v>3399783.4048998961</v>
      </c>
      <c r="DX35" s="194"/>
      <c r="DY35" s="149">
        <v>181301.17523887282</v>
      </c>
      <c r="DZ35" s="192"/>
      <c r="EA35" s="192">
        <v>15887024.759428242</v>
      </c>
      <c r="EB35" s="195">
        <v>1896.0526028676743</v>
      </c>
      <c r="ED35" s="196"/>
      <c r="EE35" s="197"/>
      <c r="EF35" s="198">
        <v>102224.02240000002</v>
      </c>
      <c r="EH35" s="196">
        <v>15989248.781828241</v>
      </c>
      <c r="EI35" s="198">
        <v>1332437.3984856869</v>
      </c>
      <c r="EK35" s="199">
        <v>1</v>
      </c>
    </row>
    <row r="36" spans="1:141" ht="13.8" x14ac:dyDescent="0.25">
      <c r="A36" s="30">
        <v>79</v>
      </c>
      <c r="B36" s="235" t="s">
        <v>78</v>
      </c>
      <c r="C36" s="180">
        <v>6931</v>
      </c>
      <c r="D36" s="180">
        <v>10718616.689249916</v>
      </c>
      <c r="E36" s="181">
        <v>-620000.39262101159</v>
      </c>
      <c r="F36" s="200">
        <v>-506244</v>
      </c>
      <c r="G36" s="181">
        <f t="shared" si="40"/>
        <v>10212372.689249916</v>
      </c>
      <c r="H36" s="183">
        <f t="shared" si="9"/>
        <v>1473.4342359327536</v>
      </c>
      <c r="I36" s="184">
        <v>3056446.5618042932</v>
      </c>
      <c r="J36" s="181">
        <f t="shared" si="10"/>
        <v>13268819.251054209</v>
      </c>
      <c r="K36" s="183">
        <f t="shared" si="11"/>
        <v>1914.4162820739011</v>
      </c>
      <c r="L36" s="185">
        <v>165814.52608000001</v>
      </c>
      <c r="M36" s="185">
        <v>246104.26400000005</v>
      </c>
      <c r="N36" s="186">
        <v>80289.737920000043</v>
      </c>
      <c r="O36" s="187">
        <v>3486</v>
      </c>
      <c r="P36" s="159">
        <f t="shared" si="12"/>
        <v>13352594.988974208</v>
      </c>
      <c r="Q36" s="188">
        <v>363352</v>
      </c>
      <c r="R36" s="189"/>
      <c r="S36" s="190"/>
      <c r="U36" s="184"/>
      <c r="W36" s="82">
        <v>79</v>
      </c>
      <c r="X36" s="82" t="s">
        <v>459</v>
      </c>
      <c r="Y36" s="192">
        <v>6931</v>
      </c>
      <c r="Z36" s="192">
        <v>10713688.768702671</v>
      </c>
      <c r="AA36" s="192">
        <v>-620000.39262101159</v>
      </c>
      <c r="AB36" s="192">
        <v>-485595</v>
      </c>
      <c r="AD36" s="193">
        <f t="shared" si="30"/>
        <v>10228093.768702671</v>
      </c>
      <c r="AE36" s="194"/>
      <c r="AF36" s="149">
        <v>3185235.9828542797</v>
      </c>
      <c r="AG36" s="194"/>
      <c r="AH36" s="149">
        <f t="shared" si="31"/>
        <v>-127417.28825672469</v>
      </c>
      <c r="AI36" s="149">
        <v>-182236.35413461787</v>
      </c>
      <c r="AJ36" s="192"/>
      <c r="AK36" s="192">
        <f t="shared" si="32"/>
        <v>13285912.463300226</v>
      </c>
      <c r="AL36" s="195">
        <f t="shared" si="13"/>
        <v>1916.8824791949539</v>
      </c>
      <c r="AM36" s="194"/>
      <c r="AN36" s="149">
        <v>0</v>
      </c>
      <c r="AP36" s="147">
        <f t="shared" si="14"/>
        <v>-35909.294912841171</v>
      </c>
      <c r="AQ36" s="148">
        <f t="shared" si="15"/>
        <v>-2.695524348289876E-3</v>
      </c>
      <c r="AR36" s="149">
        <f t="shared" si="33"/>
        <v>-5.1809688230906321</v>
      </c>
      <c r="AT36" s="82">
        <v>79</v>
      </c>
      <c r="AU36" s="82" t="s">
        <v>459</v>
      </c>
      <c r="AV36" s="192">
        <v>6931</v>
      </c>
      <c r="AW36" s="192">
        <v>10576825.522928407</v>
      </c>
      <c r="AX36" s="192">
        <v>-650469.12459314056</v>
      </c>
      <c r="AY36" s="192">
        <v>-485595</v>
      </c>
      <c r="BA36" s="193">
        <f t="shared" si="34"/>
        <v>10091230.522928407</v>
      </c>
      <c r="BB36" s="194"/>
      <c r="BC36" s="149">
        <v>3185235.9828542797</v>
      </c>
      <c r="BD36" s="194"/>
      <c r="BE36" s="149">
        <v>-182236.35413461787</v>
      </c>
      <c r="BF36" s="192"/>
      <c r="BG36" s="192">
        <f t="shared" si="35"/>
        <v>13094230.151648069</v>
      </c>
      <c r="BH36" s="195">
        <f t="shared" si="16"/>
        <v>1889.2266846988989</v>
      </c>
      <c r="BI36" s="194"/>
      <c r="BJ36" s="149">
        <v>0</v>
      </c>
      <c r="BL36" s="147">
        <f t="shared" si="17"/>
        <v>-227591.60656499863</v>
      </c>
      <c r="BM36" s="148">
        <f t="shared" si="18"/>
        <v>-1.7084120377506597E-2</v>
      </c>
      <c r="BN36" s="149">
        <f t="shared" si="36"/>
        <v>-32.836763319145668</v>
      </c>
      <c r="BP36" s="82">
        <v>79</v>
      </c>
      <c r="BQ36" s="82" t="s">
        <v>459</v>
      </c>
      <c r="BR36" s="192">
        <v>6931</v>
      </c>
      <c r="BS36" s="192">
        <v>10546541.276406512</v>
      </c>
      <c r="BT36" s="192">
        <v>-685396.15239621978</v>
      </c>
      <c r="BU36" s="192">
        <v>-485595</v>
      </c>
      <c r="BW36" s="193">
        <f t="shared" si="37"/>
        <v>10060946.276406512</v>
      </c>
      <c r="BX36" s="194"/>
      <c r="BY36" s="149">
        <v>3146752.9972622776</v>
      </c>
      <c r="BZ36" s="194"/>
      <c r="CA36" s="149">
        <v>-847473.12654472655</v>
      </c>
      <c r="CB36" s="192"/>
      <c r="CC36" s="192">
        <f t="shared" si="38"/>
        <v>12360226.147124061</v>
      </c>
      <c r="CD36" s="195">
        <f t="shared" si="19"/>
        <v>1783.3250825456732</v>
      </c>
      <c r="CE36" s="194"/>
      <c r="CF36" s="149">
        <v>0</v>
      </c>
      <c r="CH36" s="147">
        <f t="shared" si="20"/>
        <v>-961595.61108900607</v>
      </c>
      <c r="CI36" s="148">
        <f t="shared" si="21"/>
        <v>-7.2181990462090562E-2</v>
      </c>
      <c r="CJ36" s="149">
        <f t="shared" si="39"/>
        <v>-138.73836547237138</v>
      </c>
      <c r="CL36" s="82">
        <v>79</v>
      </c>
      <c r="CM36" s="82" t="s">
        <v>459</v>
      </c>
      <c r="CN36" s="192">
        <v>6931</v>
      </c>
      <c r="CO36" s="192">
        <v>9204334.1617879588</v>
      </c>
      <c r="CP36" s="192">
        <v>-1428769.0499929716</v>
      </c>
      <c r="CQ36" s="192">
        <v>-485595</v>
      </c>
      <c r="CS36" s="193">
        <f t="shared" si="22"/>
        <v>8718739.1617879588</v>
      </c>
      <c r="CT36" s="194"/>
      <c r="CU36" s="149">
        <v>3146752.9972622776</v>
      </c>
      <c r="CV36" s="194"/>
      <c r="CW36" s="149">
        <v>-847473.12654472655</v>
      </c>
      <c r="CX36" s="192"/>
      <c r="CY36" s="192">
        <f t="shared" si="23"/>
        <v>11018019.03250551</v>
      </c>
      <c r="CZ36" s="195">
        <f t="shared" si="24"/>
        <v>1589.6723463433141</v>
      </c>
      <c r="DA36" s="194"/>
      <c r="DB36" s="149">
        <v>0</v>
      </c>
      <c r="DD36" s="147">
        <f t="shared" si="25"/>
        <v>-2303802.7257075571</v>
      </c>
      <c r="DE36" s="148">
        <f t="shared" si="26"/>
        <v>-0.17293451057376852</v>
      </c>
      <c r="DF36" s="149">
        <f t="shared" si="27"/>
        <v>-332.39110167473052</v>
      </c>
      <c r="DH36" s="196">
        <v>207628.95188000004</v>
      </c>
      <c r="DI36" s="197">
        <v>241966.43600000005</v>
      </c>
      <c r="DJ36" s="198">
        <f t="shared" si="28"/>
        <v>34337.484120000008</v>
      </c>
      <c r="DL36" s="196" t="e">
        <f>#REF!+DJ36</f>
        <v>#REF!</v>
      </c>
      <c r="DM36" s="198" t="e">
        <f t="shared" si="29"/>
        <v>#REF!</v>
      </c>
      <c r="DN36" s="82">
        <v>79</v>
      </c>
      <c r="DO36" s="82" t="s">
        <v>78</v>
      </c>
      <c r="DP36" s="192">
        <v>7018</v>
      </c>
      <c r="DQ36" s="192">
        <v>10674741.743505219</v>
      </c>
      <c r="DR36" s="192">
        <v>-1428769.0499929716</v>
      </c>
      <c r="DS36" s="192">
        <v>-430971</v>
      </c>
      <c r="DU36" s="193">
        <v>10189146.743505219</v>
      </c>
      <c r="DV36" s="194"/>
      <c r="DW36" s="149">
        <v>2963773.030145891</v>
      </c>
      <c r="DX36" s="194"/>
      <c r="DY36" s="149">
        <v>168901.98456195751</v>
      </c>
      <c r="DZ36" s="192"/>
      <c r="EA36" s="192">
        <v>13321821.758213067</v>
      </c>
      <c r="EB36" s="195">
        <v>1898.2362151913746</v>
      </c>
      <c r="ED36" s="196"/>
      <c r="EE36" s="197"/>
      <c r="EF36" s="198">
        <v>34337.484120000008</v>
      </c>
      <c r="EH36" s="196">
        <v>13356159.242333068</v>
      </c>
      <c r="EI36" s="198">
        <v>1113013.2701944222</v>
      </c>
      <c r="EK36" s="199">
        <v>4</v>
      </c>
    </row>
    <row r="37" spans="1:141" ht="13.8" x14ac:dyDescent="0.25">
      <c r="A37" s="30">
        <v>81</v>
      </c>
      <c r="B37" s="235" t="s">
        <v>864</v>
      </c>
      <c r="C37" s="180">
        <v>2697</v>
      </c>
      <c r="D37" s="180">
        <v>8203340.6694087954</v>
      </c>
      <c r="E37" s="181">
        <v>2227088.5750754559</v>
      </c>
      <c r="F37" s="200">
        <v>-629302</v>
      </c>
      <c r="G37" s="181">
        <f t="shared" si="40"/>
        <v>7574038.6694087954</v>
      </c>
      <c r="H37" s="183">
        <f t="shared" si="9"/>
        <v>2808.3198625913219</v>
      </c>
      <c r="I37" s="184">
        <v>1890229.1006271655</v>
      </c>
      <c r="J37" s="181">
        <f t="shared" si="10"/>
        <v>9464267.7700359616</v>
      </c>
      <c r="K37" s="183">
        <f t="shared" si="11"/>
        <v>3509.1834519970193</v>
      </c>
      <c r="L37" s="185">
        <v>167919.92671999999</v>
      </c>
      <c r="M37" s="185">
        <v>52706.144400000005</v>
      </c>
      <c r="N37" s="186">
        <v>-115213.78231999998</v>
      </c>
      <c r="O37" s="187">
        <v>1305</v>
      </c>
      <c r="P37" s="159">
        <f t="shared" si="12"/>
        <v>9350358.9877159614</v>
      </c>
      <c r="Q37" s="188">
        <v>142594</v>
      </c>
      <c r="R37" s="189"/>
      <c r="S37" s="190"/>
      <c r="U37" s="184"/>
      <c r="W37" s="82">
        <v>81</v>
      </c>
      <c r="X37" s="82" t="s">
        <v>460</v>
      </c>
      <c r="Y37" s="192">
        <v>2697</v>
      </c>
      <c r="Z37" s="192">
        <v>8212731.3161140615</v>
      </c>
      <c r="AA37" s="192">
        <v>2227088.575075455</v>
      </c>
      <c r="AB37" s="192">
        <v>-538690</v>
      </c>
      <c r="AD37" s="193">
        <f t="shared" si="30"/>
        <v>7674041.3161140615</v>
      </c>
      <c r="AE37" s="194"/>
      <c r="AF37" s="149">
        <v>1927883.7728329953</v>
      </c>
      <c r="AG37" s="194"/>
      <c r="AH37" s="149">
        <f t="shared" si="31"/>
        <v>-38018.667957024671</v>
      </c>
      <c r="AI37" s="149">
        <v>-54375.536729232968</v>
      </c>
      <c r="AJ37" s="192"/>
      <c r="AK37" s="192">
        <f t="shared" si="32"/>
        <v>9563906.4209900331</v>
      </c>
      <c r="AL37" s="195">
        <f t="shared" si="13"/>
        <v>3546.1277052243354</v>
      </c>
      <c r="AM37" s="194"/>
      <c r="AN37" s="149">
        <v>0</v>
      </c>
      <c r="AP37" s="147">
        <f t="shared" si="14"/>
        <v>-603760.03046954796</v>
      </c>
      <c r="AQ37" s="148">
        <f t="shared" si="15"/>
        <v>-5.9380393067760148E-2</v>
      </c>
      <c r="AR37" s="149">
        <f t="shared" si="33"/>
        <v>-223.8635633924909</v>
      </c>
      <c r="AT37" s="82">
        <v>81</v>
      </c>
      <c r="AU37" s="82" t="s">
        <v>460</v>
      </c>
      <c r="AV37" s="192">
        <v>2697</v>
      </c>
      <c r="AW37" s="192">
        <v>8181773.6216647755</v>
      </c>
      <c r="AX37" s="192">
        <v>2222220.4970941623</v>
      </c>
      <c r="AY37" s="192">
        <v>-538690</v>
      </c>
      <c r="BA37" s="193">
        <f t="shared" si="34"/>
        <v>7643083.6216647755</v>
      </c>
      <c r="BB37" s="194"/>
      <c r="BC37" s="149">
        <v>1927883.7728329953</v>
      </c>
      <c r="BD37" s="194"/>
      <c r="BE37" s="149">
        <v>-54375.536729232968</v>
      </c>
      <c r="BF37" s="192"/>
      <c r="BG37" s="192">
        <f t="shared" si="35"/>
        <v>9516591.8577685375</v>
      </c>
      <c r="BH37" s="195">
        <f t="shared" si="16"/>
        <v>3528.5843002478819</v>
      </c>
      <c r="BI37" s="194"/>
      <c r="BJ37" s="149">
        <v>0</v>
      </c>
      <c r="BL37" s="147">
        <f t="shared" si="17"/>
        <v>-651074.59369104356</v>
      </c>
      <c r="BM37" s="148">
        <f t="shared" si="18"/>
        <v>-6.4033826915868286E-2</v>
      </c>
      <c r="BN37" s="149">
        <f t="shared" si="36"/>
        <v>-241.40696836894458</v>
      </c>
      <c r="BP37" s="82">
        <v>81</v>
      </c>
      <c r="BQ37" s="82" t="s">
        <v>460</v>
      </c>
      <c r="BR37" s="192">
        <v>2697</v>
      </c>
      <c r="BS37" s="192">
        <v>8387065.4053603206</v>
      </c>
      <c r="BT37" s="192">
        <v>2425899.232833189</v>
      </c>
      <c r="BU37" s="192">
        <v>-538690</v>
      </c>
      <c r="BW37" s="193">
        <f t="shared" si="37"/>
        <v>7848375.4053603206</v>
      </c>
      <c r="BX37" s="194"/>
      <c r="BY37" s="149">
        <v>1929442.8084815242</v>
      </c>
      <c r="BZ37" s="194"/>
      <c r="CA37" s="149">
        <v>-252868.34966765239</v>
      </c>
      <c r="CB37" s="192"/>
      <c r="CC37" s="192">
        <f t="shared" si="38"/>
        <v>9524949.8641741928</v>
      </c>
      <c r="CD37" s="195">
        <f t="shared" si="19"/>
        <v>3531.6833015106386</v>
      </c>
      <c r="CE37" s="194"/>
      <c r="CF37" s="149">
        <v>0</v>
      </c>
      <c r="CH37" s="147">
        <f t="shared" si="20"/>
        <v>-642716.58728538826</v>
      </c>
      <c r="CI37" s="148">
        <f t="shared" si="21"/>
        <v>-6.3211808761992339E-2</v>
      </c>
      <c r="CJ37" s="149">
        <f t="shared" si="39"/>
        <v>-238.3079671061877</v>
      </c>
      <c r="CL37" s="82">
        <v>81</v>
      </c>
      <c r="CM37" s="82" t="s">
        <v>460</v>
      </c>
      <c r="CN37" s="192">
        <v>2697</v>
      </c>
      <c r="CO37" s="192">
        <v>8300521.7405472221</v>
      </c>
      <c r="CP37" s="192">
        <v>2512139.8686031345</v>
      </c>
      <c r="CQ37" s="192">
        <v>-387430</v>
      </c>
      <c r="CS37" s="193">
        <f t="shared" si="22"/>
        <v>7913091.7405472221</v>
      </c>
      <c r="CT37" s="194"/>
      <c r="CU37" s="149">
        <v>1929442.8084815242</v>
      </c>
      <c r="CV37" s="194"/>
      <c r="CW37" s="149">
        <v>-252868.34966765239</v>
      </c>
      <c r="CX37" s="192"/>
      <c r="CY37" s="192">
        <f t="shared" si="23"/>
        <v>9589666.1993610952</v>
      </c>
      <c r="CZ37" s="195">
        <f t="shared" si="24"/>
        <v>3555.6789764038172</v>
      </c>
      <c r="DA37" s="194"/>
      <c r="DB37" s="149">
        <v>0</v>
      </c>
      <c r="DD37" s="147">
        <f t="shared" si="25"/>
        <v>-578000.25209848583</v>
      </c>
      <c r="DE37" s="148">
        <f t="shared" si="26"/>
        <v>-5.6846893518572611E-2</v>
      </c>
      <c r="DF37" s="149">
        <f t="shared" si="27"/>
        <v>-214.31229221300921</v>
      </c>
      <c r="DH37" s="196">
        <v>164605.14458000002</v>
      </c>
      <c r="DI37" s="197">
        <v>96514.70199999999</v>
      </c>
      <c r="DJ37" s="198">
        <f t="shared" si="28"/>
        <v>-68090.442580000032</v>
      </c>
      <c r="DL37" s="196" t="e">
        <f>#REF!+DJ37</f>
        <v>#REF!</v>
      </c>
      <c r="DM37" s="198" t="e">
        <f t="shared" si="29"/>
        <v>#REF!</v>
      </c>
      <c r="DN37" s="82">
        <v>81</v>
      </c>
      <c r="DO37" s="82" t="s">
        <v>864</v>
      </c>
      <c r="DP37" s="192">
        <v>2780</v>
      </c>
      <c r="DQ37" s="192">
        <v>8842988.0893330183</v>
      </c>
      <c r="DR37" s="192">
        <v>2512139.8686031355</v>
      </c>
      <c r="DS37" s="192">
        <v>-540937</v>
      </c>
      <c r="DU37" s="193">
        <v>8304298.0893330183</v>
      </c>
      <c r="DV37" s="194"/>
      <c r="DW37" s="149">
        <v>1812971.5223003253</v>
      </c>
      <c r="DX37" s="194"/>
      <c r="DY37" s="149">
        <v>50396.83982623757</v>
      </c>
      <c r="DZ37" s="192"/>
      <c r="EA37" s="192">
        <v>10167666.451459581</v>
      </c>
      <c r="EB37" s="195">
        <v>3657.4339753451732</v>
      </c>
      <c r="ED37" s="196"/>
      <c r="EE37" s="197"/>
      <c r="EF37" s="198">
        <v>-68090.442580000032</v>
      </c>
      <c r="EH37" s="196">
        <v>10099576.008879581</v>
      </c>
      <c r="EI37" s="198">
        <v>841631.33407329849</v>
      </c>
      <c r="EK37" s="199">
        <v>7</v>
      </c>
    </row>
    <row r="38" spans="1:141" ht="13.8" x14ac:dyDescent="0.25">
      <c r="A38" s="30">
        <v>82</v>
      </c>
      <c r="B38" s="235" t="s">
        <v>80</v>
      </c>
      <c r="C38" s="180">
        <v>9422</v>
      </c>
      <c r="D38" s="180">
        <v>10275356.250522932</v>
      </c>
      <c r="E38" s="181">
        <v>1785074.3136926063</v>
      </c>
      <c r="F38" s="200">
        <v>-1918121</v>
      </c>
      <c r="G38" s="181">
        <f t="shared" si="40"/>
        <v>8357235.250522932</v>
      </c>
      <c r="H38" s="183">
        <f t="shared" si="9"/>
        <v>886.99164195743288</v>
      </c>
      <c r="I38" s="184">
        <v>3909357.6230618996</v>
      </c>
      <c r="J38" s="181">
        <f t="shared" si="10"/>
        <v>12266592.873584831</v>
      </c>
      <c r="K38" s="183">
        <f t="shared" si="11"/>
        <v>1301.9096660565517</v>
      </c>
      <c r="L38" s="185">
        <v>178873.70032</v>
      </c>
      <c r="M38" s="185">
        <v>168076.40919999999</v>
      </c>
      <c r="N38" s="186">
        <v>-10797.291120000009</v>
      </c>
      <c r="O38" s="187">
        <v>4225</v>
      </c>
      <c r="P38" s="159">
        <f t="shared" si="12"/>
        <v>12260020.582464831</v>
      </c>
      <c r="Q38" s="188">
        <v>427330</v>
      </c>
      <c r="R38" s="189"/>
      <c r="S38" s="190"/>
      <c r="U38" s="184"/>
      <c r="W38" s="82">
        <v>82</v>
      </c>
      <c r="X38" s="82" t="s">
        <v>461</v>
      </c>
      <c r="Y38" s="192">
        <v>9422</v>
      </c>
      <c r="Z38" s="192">
        <v>10262267.771255547</v>
      </c>
      <c r="AA38" s="192">
        <v>1785074.3136926028</v>
      </c>
      <c r="AB38" s="192">
        <v>-1933079</v>
      </c>
      <c r="AD38" s="193">
        <f t="shared" si="30"/>
        <v>8329188.7712555472</v>
      </c>
      <c r="AE38" s="194"/>
      <c r="AF38" s="149">
        <v>4070461.9757729806</v>
      </c>
      <c r="AG38" s="194"/>
      <c r="AH38" s="149">
        <f t="shared" si="31"/>
        <v>-138300.60784038759</v>
      </c>
      <c r="AI38" s="149">
        <v>-197802.03214381018</v>
      </c>
      <c r="AJ38" s="192"/>
      <c r="AK38" s="192">
        <f t="shared" si="32"/>
        <v>12261350.139188141</v>
      </c>
      <c r="AL38" s="195">
        <f t="shared" si="13"/>
        <v>1301.3532306504076</v>
      </c>
      <c r="AM38" s="194"/>
      <c r="AN38" s="149">
        <v>0</v>
      </c>
      <c r="AP38" s="147">
        <f t="shared" si="14"/>
        <v>-1757974.8453131858</v>
      </c>
      <c r="AQ38" s="148">
        <f t="shared" si="15"/>
        <v>-0.12539653993731267</v>
      </c>
      <c r="AR38" s="149">
        <f t="shared" si="33"/>
        <v>-186.58191947709466</v>
      </c>
      <c r="AT38" s="82">
        <v>82</v>
      </c>
      <c r="AU38" s="82" t="s">
        <v>461</v>
      </c>
      <c r="AV38" s="192">
        <v>9422</v>
      </c>
      <c r="AW38" s="192">
        <v>10248821.30131235</v>
      </c>
      <c r="AX38" s="192">
        <v>1853360.8372522462</v>
      </c>
      <c r="AY38" s="192">
        <v>-1933079</v>
      </c>
      <c r="BA38" s="193">
        <f t="shared" si="34"/>
        <v>8315742.3013123497</v>
      </c>
      <c r="BB38" s="194"/>
      <c r="BC38" s="149">
        <v>4070461.9757729806</v>
      </c>
      <c r="BD38" s="194"/>
      <c r="BE38" s="149">
        <v>-197802.03214381018</v>
      </c>
      <c r="BF38" s="192"/>
      <c r="BG38" s="192">
        <f t="shared" si="35"/>
        <v>12188402.24494152</v>
      </c>
      <c r="BH38" s="195">
        <f t="shared" si="16"/>
        <v>1293.6109366314497</v>
      </c>
      <c r="BI38" s="194"/>
      <c r="BJ38" s="149">
        <v>0</v>
      </c>
      <c r="BL38" s="147">
        <f t="shared" si="17"/>
        <v>-1830922.7395598069</v>
      </c>
      <c r="BM38" s="148">
        <f t="shared" si="18"/>
        <v>-0.13059992129321008</v>
      </c>
      <c r="BN38" s="149">
        <f t="shared" si="36"/>
        <v>-194.32421349605252</v>
      </c>
      <c r="BP38" s="82">
        <v>82</v>
      </c>
      <c r="BQ38" s="82" t="s">
        <v>461</v>
      </c>
      <c r="BR38" s="192">
        <v>9422</v>
      </c>
      <c r="BS38" s="192">
        <v>10399977.395889781</v>
      </c>
      <c r="BT38" s="192">
        <v>1994818.9119821356</v>
      </c>
      <c r="BU38" s="192">
        <v>-1933079</v>
      </c>
      <c r="BW38" s="193">
        <f t="shared" si="37"/>
        <v>8466898.3958897814</v>
      </c>
      <c r="BX38" s="194"/>
      <c r="BY38" s="149">
        <v>4020083.2634361745</v>
      </c>
      <c r="BZ38" s="194"/>
      <c r="CA38" s="149">
        <v>-919859.85679885664</v>
      </c>
      <c r="CB38" s="192"/>
      <c r="CC38" s="192">
        <f t="shared" si="38"/>
        <v>11567121.802527098</v>
      </c>
      <c r="CD38" s="195">
        <f t="shared" si="19"/>
        <v>1227.6715986549668</v>
      </c>
      <c r="CE38" s="194"/>
      <c r="CF38" s="149">
        <v>0</v>
      </c>
      <c r="CH38" s="147">
        <f t="shared" si="20"/>
        <v>-2452203.1819742285</v>
      </c>
      <c r="CI38" s="148">
        <f t="shared" si="21"/>
        <v>-0.17491592388971602</v>
      </c>
      <c r="CJ38" s="149">
        <f t="shared" si="39"/>
        <v>-260.26355147253537</v>
      </c>
      <c r="CL38" s="82">
        <v>82</v>
      </c>
      <c r="CM38" s="82" t="s">
        <v>461</v>
      </c>
      <c r="CN38" s="192">
        <v>9422</v>
      </c>
      <c r="CO38" s="192">
        <v>9792565.3823261168</v>
      </c>
      <c r="CP38" s="192">
        <v>1831107.8105153702</v>
      </c>
      <c r="CQ38" s="192">
        <v>-1933079</v>
      </c>
      <c r="CS38" s="193">
        <f t="shared" si="22"/>
        <v>7859486.3823261168</v>
      </c>
      <c r="CT38" s="194"/>
      <c r="CU38" s="149">
        <v>4020083.2634361745</v>
      </c>
      <c r="CV38" s="194"/>
      <c r="CW38" s="149">
        <v>-919859.85679885664</v>
      </c>
      <c r="CX38" s="192"/>
      <c r="CY38" s="192">
        <f t="shared" si="23"/>
        <v>10959709.788963433</v>
      </c>
      <c r="CZ38" s="195">
        <f t="shared" si="24"/>
        <v>1163.2041805310373</v>
      </c>
      <c r="DA38" s="194"/>
      <c r="DB38" s="149">
        <v>0</v>
      </c>
      <c r="DD38" s="147">
        <f t="shared" si="25"/>
        <v>-3059615.1955378931</v>
      </c>
      <c r="DE38" s="148">
        <f t="shared" si="26"/>
        <v>-0.218242689924113</v>
      </c>
      <c r="DF38" s="149">
        <f t="shared" si="27"/>
        <v>-324.730969596465</v>
      </c>
      <c r="DH38" s="196">
        <v>207384.26672000001</v>
      </c>
      <c r="DI38" s="197">
        <v>160472.68410000001</v>
      </c>
      <c r="DJ38" s="198">
        <f t="shared" si="28"/>
        <v>-46911.582620000001</v>
      </c>
      <c r="DL38" s="196" t="e">
        <f>#REF!+DJ38</f>
        <v>#REF!</v>
      </c>
      <c r="DM38" s="198" t="e">
        <f t="shared" si="29"/>
        <v>#REF!</v>
      </c>
      <c r="DN38" s="82">
        <v>82</v>
      </c>
      <c r="DO38" s="82" t="s">
        <v>80</v>
      </c>
      <c r="DP38" s="192">
        <v>9475</v>
      </c>
      <c r="DQ38" s="192">
        <v>11992953.68183386</v>
      </c>
      <c r="DR38" s="192">
        <v>1831107.8105153702</v>
      </c>
      <c r="DS38" s="192">
        <v>-1940535</v>
      </c>
      <c r="DU38" s="193">
        <v>10059874.68183386</v>
      </c>
      <c r="DV38" s="194"/>
      <c r="DW38" s="149">
        <v>3776121.5891236803</v>
      </c>
      <c r="DX38" s="194"/>
      <c r="DY38" s="149">
        <v>183328.71354378574</v>
      </c>
      <c r="DZ38" s="192"/>
      <c r="EA38" s="192">
        <v>14019324.984501326</v>
      </c>
      <c r="EB38" s="195">
        <v>1479.6121355674222</v>
      </c>
      <c r="ED38" s="196"/>
      <c r="EE38" s="197"/>
      <c r="EF38" s="198">
        <v>-46911.582620000001</v>
      </c>
      <c r="EH38" s="196">
        <v>13972413.401881326</v>
      </c>
      <c r="EI38" s="198">
        <v>1164367.7834901104</v>
      </c>
      <c r="EK38" s="199">
        <v>5</v>
      </c>
    </row>
    <row r="39" spans="1:141" ht="13.8" x14ac:dyDescent="0.25">
      <c r="A39" s="30">
        <v>86</v>
      </c>
      <c r="B39" s="235" t="s">
        <v>81</v>
      </c>
      <c r="C39" s="180">
        <v>8260</v>
      </c>
      <c r="D39" s="180">
        <v>12605503.474995833</v>
      </c>
      <c r="E39" s="181">
        <v>3093990.8707081559</v>
      </c>
      <c r="F39" s="200">
        <v>-1085922</v>
      </c>
      <c r="G39" s="181">
        <f t="shared" si="40"/>
        <v>11519581.474995833</v>
      </c>
      <c r="H39" s="183">
        <f t="shared" si="9"/>
        <v>1394.6224545999798</v>
      </c>
      <c r="I39" s="184">
        <v>3916224.7479457674</v>
      </c>
      <c r="J39" s="181">
        <f t="shared" si="10"/>
        <v>15435806.2229416</v>
      </c>
      <c r="K39" s="183">
        <f t="shared" si="11"/>
        <v>1868.7416734796125</v>
      </c>
      <c r="L39" s="185">
        <v>1577898.1999200003</v>
      </c>
      <c r="M39" s="185">
        <v>337362.0012</v>
      </c>
      <c r="N39" s="186">
        <v>-1240536.1987200002</v>
      </c>
      <c r="O39" s="187">
        <v>3753</v>
      </c>
      <c r="P39" s="159">
        <f t="shared" si="12"/>
        <v>14199023.024221599</v>
      </c>
      <c r="Q39" s="188">
        <v>379613</v>
      </c>
      <c r="R39" s="189"/>
      <c r="S39" s="190"/>
      <c r="U39" s="184"/>
      <c r="W39" s="82">
        <v>86</v>
      </c>
      <c r="X39" s="82" t="s">
        <v>462</v>
      </c>
      <c r="Y39" s="192">
        <v>8260</v>
      </c>
      <c r="Z39" s="192">
        <v>12612344.713462006</v>
      </c>
      <c r="AA39" s="192">
        <v>3093990.8707081531</v>
      </c>
      <c r="AB39" s="192">
        <v>-1206381</v>
      </c>
      <c r="AD39" s="193">
        <f t="shared" si="30"/>
        <v>11405963.713462006</v>
      </c>
      <c r="AE39" s="194"/>
      <c r="AF39" s="149">
        <v>4040994.1175891133</v>
      </c>
      <c r="AG39" s="194"/>
      <c r="AH39" s="149">
        <f t="shared" si="31"/>
        <v>-116687.05756684441</v>
      </c>
      <c r="AI39" s="149">
        <v>-166889.62884560306</v>
      </c>
      <c r="AJ39" s="192"/>
      <c r="AK39" s="192">
        <f t="shared" si="32"/>
        <v>15330270.773484275</v>
      </c>
      <c r="AL39" s="195">
        <f t="shared" si="13"/>
        <v>1855.9649846833263</v>
      </c>
      <c r="AM39" s="194"/>
      <c r="AN39" s="149">
        <v>0</v>
      </c>
      <c r="AP39" s="147">
        <f t="shared" si="14"/>
        <v>-1361857.0156783313</v>
      </c>
      <c r="AQ39" s="148">
        <f t="shared" si="15"/>
        <v>-8.1586783475412844E-2</v>
      </c>
      <c r="AR39" s="149">
        <f t="shared" si="33"/>
        <v>-164.87373071166238</v>
      </c>
      <c r="AT39" s="82">
        <v>86</v>
      </c>
      <c r="AU39" s="82" t="s">
        <v>462</v>
      </c>
      <c r="AV39" s="192">
        <v>8260</v>
      </c>
      <c r="AW39" s="192">
        <v>12536642.444132138</v>
      </c>
      <c r="AX39" s="192">
        <v>3112704.4640412843</v>
      </c>
      <c r="AY39" s="192">
        <v>-1206381</v>
      </c>
      <c r="BA39" s="193">
        <f t="shared" si="34"/>
        <v>11330261.444132138</v>
      </c>
      <c r="BB39" s="194"/>
      <c r="BC39" s="149">
        <v>4040994.1175891133</v>
      </c>
      <c r="BD39" s="194"/>
      <c r="BE39" s="149">
        <v>-166889.62884560306</v>
      </c>
      <c r="BF39" s="192"/>
      <c r="BG39" s="192">
        <f t="shared" si="35"/>
        <v>15204365.932875648</v>
      </c>
      <c r="BH39" s="195">
        <f t="shared" si="16"/>
        <v>1840.7222679026208</v>
      </c>
      <c r="BI39" s="194"/>
      <c r="BJ39" s="149">
        <v>0</v>
      </c>
      <c r="BL39" s="147">
        <f t="shared" si="17"/>
        <v>-1487761.8562869579</v>
      </c>
      <c r="BM39" s="148">
        <f t="shared" si="18"/>
        <v>-8.912955107214611E-2</v>
      </c>
      <c r="BN39" s="149">
        <f t="shared" si="36"/>
        <v>-180.11644749236777</v>
      </c>
      <c r="BP39" s="82">
        <v>86</v>
      </c>
      <c r="BQ39" s="82" t="s">
        <v>462</v>
      </c>
      <c r="BR39" s="192">
        <v>8260</v>
      </c>
      <c r="BS39" s="192">
        <v>12604157.256290106</v>
      </c>
      <c r="BT39" s="192">
        <v>3172205.227234459</v>
      </c>
      <c r="BU39" s="192">
        <v>-1206381</v>
      </c>
      <c r="BW39" s="193">
        <f t="shared" si="37"/>
        <v>11397776.256290106</v>
      </c>
      <c r="BX39" s="194"/>
      <c r="BY39" s="149">
        <v>4000269.4780436251</v>
      </c>
      <c r="BZ39" s="194"/>
      <c r="CA39" s="149">
        <v>-776104.61544459278</v>
      </c>
      <c r="CB39" s="192"/>
      <c r="CC39" s="192">
        <f t="shared" si="38"/>
        <v>14621941.118889138</v>
      </c>
      <c r="CD39" s="195">
        <f t="shared" si="19"/>
        <v>1770.2107892117601</v>
      </c>
      <c r="CE39" s="194"/>
      <c r="CF39" s="149">
        <v>0</v>
      </c>
      <c r="CH39" s="147">
        <f t="shared" si="20"/>
        <v>-2070186.6702734679</v>
      </c>
      <c r="CI39" s="148">
        <f t="shared" si="21"/>
        <v>-0.1240217362592647</v>
      </c>
      <c r="CJ39" s="149">
        <f t="shared" si="39"/>
        <v>-250.62792618322857</v>
      </c>
      <c r="CL39" s="82">
        <v>86</v>
      </c>
      <c r="CM39" s="82" t="s">
        <v>462</v>
      </c>
      <c r="CN39" s="192">
        <v>8260</v>
      </c>
      <c r="CO39" s="192">
        <v>11995472.786238343</v>
      </c>
      <c r="CP39" s="192">
        <v>3073926.7028098386</v>
      </c>
      <c r="CQ39" s="192">
        <v>-1206381</v>
      </c>
      <c r="CS39" s="193">
        <f t="shared" si="22"/>
        <v>10789091.786238343</v>
      </c>
      <c r="CT39" s="194"/>
      <c r="CU39" s="149">
        <v>4000269.4780436251</v>
      </c>
      <c r="CV39" s="194"/>
      <c r="CW39" s="149">
        <v>-776104.61544459278</v>
      </c>
      <c r="CX39" s="192"/>
      <c r="CY39" s="192">
        <f t="shared" si="23"/>
        <v>14013256.648837375</v>
      </c>
      <c r="CZ39" s="195">
        <f t="shared" si="24"/>
        <v>1696.5201754040404</v>
      </c>
      <c r="DA39" s="194"/>
      <c r="DB39" s="149">
        <v>0</v>
      </c>
      <c r="DD39" s="147">
        <f t="shared" si="25"/>
        <v>-2678871.1403252315</v>
      </c>
      <c r="DE39" s="148">
        <f t="shared" si="26"/>
        <v>-0.16048709752057455</v>
      </c>
      <c r="DF39" s="149">
        <f t="shared" si="27"/>
        <v>-324.31853999094812</v>
      </c>
      <c r="DH39" s="196">
        <v>1507070.2749199998</v>
      </c>
      <c r="DI39" s="197">
        <v>329237.47639999999</v>
      </c>
      <c r="DJ39" s="198">
        <f t="shared" si="28"/>
        <v>-1177832.7985199997</v>
      </c>
      <c r="DL39" s="196" t="e">
        <f>#REF!+DJ39</f>
        <v>#REF!</v>
      </c>
      <c r="DM39" s="198" t="e">
        <f t="shared" si="29"/>
        <v>#REF!</v>
      </c>
      <c r="DN39" s="82">
        <v>86</v>
      </c>
      <c r="DO39" s="82" t="s">
        <v>81</v>
      </c>
      <c r="DP39" s="192">
        <v>8417</v>
      </c>
      <c r="DQ39" s="192">
        <v>13982503.341337329</v>
      </c>
      <c r="DR39" s="192">
        <v>3073926.7028098386</v>
      </c>
      <c r="DS39" s="192">
        <v>-1212371</v>
      </c>
      <c r="DU39" s="193">
        <v>12776122.341337329</v>
      </c>
      <c r="DV39" s="194"/>
      <c r="DW39" s="149">
        <v>3761327.252923131</v>
      </c>
      <c r="DX39" s="194"/>
      <c r="DY39" s="149">
        <v>154678.19490214594</v>
      </c>
      <c r="DZ39" s="192"/>
      <c r="EA39" s="192">
        <v>16692127.789162606</v>
      </c>
      <c r="EB39" s="195">
        <v>1983.1445632841398</v>
      </c>
      <c r="ED39" s="196"/>
      <c r="EE39" s="197"/>
      <c r="EF39" s="198">
        <v>-1177832.7985199997</v>
      </c>
      <c r="EH39" s="196">
        <v>15514294.990642607</v>
      </c>
      <c r="EI39" s="198">
        <v>1292857.9158868839</v>
      </c>
      <c r="EK39" s="199">
        <v>5</v>
      </c>
    </row>
    <row r="40" spans="1:141" ht="13.8" x14ac:dyDescent="0.25">
      <c r="A40" s="30">
        <v>90</v>
      </c>
      <c r="B40" s="235" t="s">
        <v>82</v>
      </c>
      <c r="C40" s="180">
        <v>3254</v>
      </c>
      <c r="D40" s="180">
        <v>11800467.066838732</v>
      </c>
      <c r="E40" s="181">
        <v>2298416.3874205053</v>
      </c>
      <c r="F40" s="200">
        <v>-225266</v>
      </c>
      <c r="G40" s="181">
        <f t="shared" si="40"/>
        <v>11575201.066838732</v>
      </c>
      <c r="H40" s="183">
        <f t="shared" si="9"/>
        <v>3557.2222086166971</v>
      </c>
      <c r="I40" s="184">
        <v>2120149.5796697801</v>
      </c>
      <c r="J40" s="181">
        <f t="shared" si="10"/>
        <v>13695350.646508511</v>
      </c>
      <c r="K40" s="183">
        <f t="shared" si="11"/>
        <v>4208.7740155219763</v>
      </c>
      <c r="L40" s="185">
        <v>39149.071360000002</v>
      </c>
      <c r="M40" s="185">
        <v>32719.064000000002</v>
      </c>
      <c r="N40" s="186">
        <v>-6430.0073599999996</v>
      </c>
      <c r="O40" s="187">
        <v>1427</v>
      </c>
      <c r="P40" s="159">
        <f t="shared" si="12"/>
        <v>13690347.639148511</v>
      </c>
      <c r="Q40" s="188">
        <v>171698</v>
      </c>
      <c r="R40" s="189"/>
      <c r="S40" s="190"/>
      <c r="U40" s="184"/>
      <c r="W40" s="82">
        <v>90</v>
      </c>
      <c r="X40" s="82" t="s">
        <v>463</v>
      </c>
      <c r="Y40" s="192">
        <v>3254</v>
      </c>
      <c r="Z40" s="192">
        <v>11795254.681190468</v>
      </c>
      <c r="AA40" s="192">
        <v>2298416.3874205053</v>
      </c>
      <c r="AB40" s="192">
        <v>-52369</v>
      </c>
      <c r="AD40" s="193">
        <f t="shared" si="30"/>
        <v>11742885.681190468</v>
      </c>
      <c r="AE40" s="194"/>
      <c r="AF40" s="149">
        <v>2171136.6456654049</v>
      </c>
      <c r="AG40" s="194"/>
      <c r="AH40" s="149">
        <f t="shared" si="31"/>
        <v>-47043.213229254434</v>
      </c>
      <c r="AI40" s="149">
        <v>-67282.73519998019</v>
      </c>
      <c r="AJ40" s="192"/>
      <c r="AK40" s="192">
        <f t="shared" si="32"/>
        <v>13866979.11362662</v>
      </c>
      <c r="AL40" s="195">
        <f t="shared" si="13"/>
        <v>4261.5178591354088</v>
      </c>
      <c r="AM40" s="194"/>
      <c r="AN40" s="149">
        <v>0</v>
      </c>
      <c r="AP40" s="147">
        <f t="shared" si="14"/>
        <v>-673121.87467997707</v>
      </c>
      <c r="AQ40" s="148">
        <f t="shared" si="15"/>
        <v>-4.6294167779255005E-2</v>
      </c>
      <c r="AR40" s="149">
        <f t="shared" si="33"/>
        <v>-206.85982626920008</v>
      </c>
      <c r="AT40" s="82">
        <v>90</v>
      </c>
      <c r="AU40" s="82" t="s">
        <v>463</v>
      </c>
      <c r="AV40" s="192">
        <v>3254</v>
      </c>
      <c r="AW40" s="192">
        <v>11728801.145089179</v>
      </c>
      <c r="AX40" s="192">
        <v>2285004.3113613343</v>
      </c>
      <c r="AY40" s="192">
        <v>-52369</v>
      </c>
      <c r="BA40" s="193">
        <f t="shared" si="34"/>
        <v>11676432.145089179</v>
      </c>
      <c r="BB40" s="194"/>
      <c r="BC40" s="149">
        <v>2171136.6456654049</v>
      </c>
      <c r="BD40" s="194"/>
      <c r="BE40" s="149">
        <v>-67282.73519998019</v>
      </c>
      <c r="BF40" s="192"/>
      <c r="BG40" s="192">
        <f t="shared" si="35"/>
        <v>13780286.055554604</v>
      </c>
      <c r="BH40" s="195">
        <f t="shared" si="16"/>
        <v>4234.8758621864181</v>
      </c>
      <c r="BI40" s="194"/>
      <c r="BJ40" s="149">
        <v>0</v>
      </c>
      <c r="BL40" s="147">
        <f t="shared" si="17"/>
        <v>-759814.93275199272</v>
      </c>
      <c r="BM40" s="148">
        <f t="shared" si="18"/>
        <v>-5.2256510003819721E-2</v>
      </c>
      <c r="BN40" s="149">
        <f t="shared" si="36"/>
        <v>-233.50182321819076</v>
      </c>
      <c r="BP40" s="82">
        <v>90</v>
      </c>
      <c r="BQ40" s="82" t="s">
        <v>463</v>
      </c>
      <c r="BR40" s="192">
        <v>3254</v>
      </c>
      <c r="BS40" s="192">
        <v>11723893.29765192</v>
      </c>
      <c r="BT40" s="192">
        <v>2278787.9717921647</v>
      </c>
      <c r="BU40" s="192">
        <v>-52369</v>
      </c>
      <c r="BW40" s="193">
        <f t="shared" si="37"/>
        <v>11671524.29765192</v>
      </c>
      <c r="BX40" s="194"/>
      <c r="BY40" s="149">
        <v>2172474.9133426612</v>
      </c>
      <c r="BZ40" s="194"/>
      <c r="CA40" s="149">
        <v>-312892.06938527361</v>
      </c>
      <c r="CB40" s="192"/>
      <c r="CC40" s="192">
        <f t="shared" si="38"/>
        <v>13531107.141609309</v>
      </c>
      <c r="CD40" s="195">
        <f t="shared" si="19"/>
        <v>4158.2996747416437</v>
      </c>
      <c r="CE40" s="194"/>
      <c r="CF40" s="149">
        <v>0</v>
      </c>
      <c r="CH40" s="147">
        <f t="shared" si="20"/>
        <v>-1008993.8466972876</v>
      </c>
      <c r="CI40" s="148">
        <f t="shared" si="21"/>
        <v>-6.9393867863004402E-2</v>
      </c>
      <c r="CJ40" s="149">
        <f t="shared" si="39"/>
        <v>-310.07801066296486</v>
      </c>
      <c r="CL40" s="82">
        <v>90</v>
      </c>
      <c r="CM40" s="82" t="s">
        <v>463</v>
      </c>
      <c r="CN40" s="192">
        <v>3254</v>
      </c>
      <c r="CO40" s="192">
        <v>11639255.111345839</v>
      </c>
      <c r="CP40" s="192">
        <v>2416785.0004547276</v>
      </c>
      <c r="CQ40" s="192">
        <v>-52369</v>
      </c>
      <c r="CS40" s="193">
        <f t="shared" si="22"/>
        <v>11586886.111345839</v>
      </c>
      <c r="CT40" s="194"/>
      <c r="CU40" s="149">
        <v>2172474.9133426612</v>
      </c>
      <c r="CV40" s="194"/>
      <c r="CW40" s="149">
        <v>-312892.06938527361</v>
      </c>
      <c r="CX40" s="192"/>
      <c r="CY40" s="192">
        <f t="shared" si="23"/>
        <v>13446468.955303228</v>
      </c>
      <c r="CZ40" s="195">
        <f t="shared" si="24"/>
        <v>4132.2891688086129</v>
      </c>
      <c r="DA40" s="194"/>
      <c r="DB40" s="149">
        <v>0</v>
      </c>
      <c r="DD40" s="147">
        <f t="shared" si="25"/>
        <v>-1093632.0330033693</v>
      </c>
      <c r="DE40" s="148">
        <f t="shared" si="26"/>
        <v>-7.5214885638200682E-2</v>
      </c>
      <c r="DF40" s="149">
        <f t="shared" si="27"/>
        <v>-336.08851659599549</v>
      </c>
      <c r="DH40" s="196">
        <v>35411.380100000002</v>
      </c>
      <c r="DI40" s="197">
        <v>31265.326000000005</v>
      </c>
      <c r="DJ40" s="198">
        <f t="shared" si="28"/>
        <v>-4146.0540999999976</v>
      </c>
      <c r="DL40" s="196" t="e">
        <f>#REF!+DJ40</f>
        <v>#REF!</v>
      </c>
      <c r="DM40" s="198" t="e">
        <f t="shared" si="29"/>
        <v>#REF!</v>
      </c>
      <c r="DN40" s="82">
        <v>90</v>
      </c>
      <c r="DO40" s="82" t="s">
        <v>82</v>
      </c>
      <c r="DP40" s="192">
        <v>3329</v>
      </c>
      <c r="DQ40" s="192">
        <v>12484964.024588322</v>
      </c>
      <c r="DR40" s="192">
        <v>2416785.0004547276</v>
      </c>
      <c r="DS40" s="192">
        <v>-51972</v>
      </c>
      <c r="DU40" s="193">
        <v>12432595.024588322</v>
      </c>
      <c r="DV40" s="194"/>
      <c r="DW40" s="149">
        <v>2045146.3599947444</v>
      </c>
      <c r="DX40" s="194"/>
      <c r="DY40" s="149">
        <v>62359.60372352886</v>
      </c>
      <c r="DZ40" s="192"/>
      <c r="EA40" s="192">
        <v>14540100.988306597</v>
      </c>
      <c r="EB40" s="195">
        <v>4367.7083173044748</v>
      </c>
      <c r="ED40" s="196"/>
      <c r="EE40" s="197"/>
      <c r="EF40" s="198">
        <v>-4146.0540999999976</v>
      </c>
      <c r="EH40" s="196">
        <v>14535954.934206598</v>
      </c>
      <c r="EI40" s="198">
        <v>1211329.5778505497</v>
      </c>
      <c r="EK40" s="199">
        <v>10</v>
      </c>
    </row>
    <row r="41" spans="1:141" ht="13.8" x14ac:dyDescent="0.25">
      <c r="A41" s="30">
        <v>91</v>
      </c>
      <c r="B41" s="235" t="s">
        <v>776</v>
      </c>
      <c r="C41" s="180">
        <v>653835</v>
      </c>
      <c r="D41" s="180">
        <v>54499853.649929583</v>
      </c>
      <c r="E41" s="181">
        <v>-377744499.15224433</v>
      </c>
      <c r="F41" s="182">
        <v>31797213</v>
      </c>
      <c r="G41" s="181">
        <f t="shared" si="40"/>
        <v>86297066.649929583</v>
      </c>
      <c r="H41" s="183">
        <f t="shared" si="9"/>
        <v>131.98600051990118</v>
      </c>
      <c r="I41" s="184">
        <v>244363410.44342676</v>
      </c>
      <c r="J41" s="181">
        <f t="shared" si="10"/>
        <v>330660477.09335637</v>
      </c>
      <c r="K41" s="183">
        <f t="shared" si="11"/>
        <v>505.7246508574126</v>
      </c>
      <c r="L41" s="185">
        <v>89200287.059576094</v>
      </c>
      <c r="M41" s="185">
        <v>4196291.0864000004</v>
      </c>
      <c r="N41" s="186">
        <v>-85003995.973176092</v>
      </c>
      <c r="O41" s="187">
        <v>-315396</v>
      </c>
      <c r="P41" s="159">
        <f t="shared" si="12"/>
        <v>245341085.12018028</v>
      </c>
      <c r="Q41" s="188">
        <v>52433685</v>
      </c>
      <c r="R41" s="189"/>
      <c r="S41" s="190"/>
      <c r="U41" s="184"/>
      <c r="W41" s="82">
        <v>91</v>
      </c>
      <c r="X41" s="82" t="s">
        <v>464</v>
      </c>
      <c r="Y41" s="192">
        <v>653835</v>
      </c>
      <c r="Z41" s="192">
        <v>54151028.157052934</v>
      </c>
      <c r="AA41" s="192">
        <v>-377744499.15224457</v>
      </c>
      <c r="AB41" s="192">
        <v>26151327</v>
      </c>
      <c r="AD41" s="193">
        <f t="shared" si="30"/>
        <v>80302355.157052934</v>
      </c>
      <c r="AE41" s="194"/>
      <c r="AF41" s="149">
        <v>255748001.70644209</v>
      </c>
      <c r="AG41" s="194"/>
      <c r="AH41" s="149">
        <f t="shared" si="31"/>
        <v>-12793888.181024676</v>
      </c>
      <c r="AI41" s="149">
        <v>-18298235.421698086</v>
      </c>
      <c r="AJ41" s="192"/>
      <c r="AK41" s="192">
        <f t="shared" si="32"/>
        <v>323256468.68247032</v>
      </c>
      <c r="AL41" s="195">
        <f t="shared" si="13"/>
        <v>494.40068011420362</v>
      </c>
      <c r="AM41" s="194"/>
      <c r="AN41" s="149">
        <v>0</v>
      </c>
      <c r="AP41" s="147">
        <f t="shared" si="14"/>
        <v>-154049569.89809161</v>
      </c>
      <c r="AQ41" s="148">
        <f t="shared" si="15"/>
        <v>-0.32274800116967389</v>
      </c>
      <c r="AR41" s="149">
        <f t="shared" si="33"/>
        <v>-235.60924376653378</v>
      </c>
      <c r="AT41" s="82">
        <v>91</v>
      </c>
      <c r="AU41" s="82" t="s">
        <v>464</v>
      </c>
      <c r="AV41" s="192">
        <v>653835</v>
      </c>
      <c r="AW41" s="192">
        <v>43094177.133484304</v>
      </c>
      <c r="AX41" s="192">
        <v>-380968661.58995765</v>
      </c>
      <c r="AY41" s="192">
        <v>26151327</v>
      </c>
      <c r="BA41" s="193">
        <f t="shared" si="34"/>
        <v>69245504.133484304</v>
      </c>
      <c r="BB41" s="194"/>
      <c r="BC41" s="149">
        <v>255748001.70644209</v>
      </c>
      <c r="BD41" s="194"/>
      <c r="BE41" s="149">
        <v>-18298235.421698086</v>
      </c>
      <c r="BF41" s="192"/>
      <c r="BG41" s="192">
        <f t="shared" si="35"/>
        <v>306695270.41822827</v>
      </c>
      <c r="BH41" s="195">
        <f t="shared" si="16"/>
        <v>469.07135656278462</v>
      </c>
      <c r="BI41" s="194"/>
      <c r="BJ41" s="149">
        <v>0</v>
      </c>
      <c r="BL41" s="147">
        <f t="shared" si="17"/>
        <v>-170610768.16233367</v>
      </c>
      <c r="BM41" s="148">
        <f t="shared" si="18"/>
        <v>-0.35744523297820624</v>
      </c>
      <c r="BN41" s="149">
        <f t="shared" si="36"/>
        <v>-260.93856731795279</v>
      </c>
      <c r="BP41" s="82">
        <v>91</v>
      </c>
      <c r="BQ41" s="82" t="s">
        <v>464</v>
      </c>
      <c r="BR41" s="192">
        <v>653835</v>
      </c>
      <c r="BS41" s="192">
        <v>50254584.446070194</v>
      </c>
      <c r="BT41" s="192">
        <v>-375106538.49524999</v>
      </c>
      <c r="BU41" s="192">
        <v>19805670</v>
      </c>
      <c r="BW41" s="193">
        <f t="shared" si="37"/>
        <v>70060254.446070194</v>
      </c>
      <c r="BX41" s="194"/>
      <c r="BY41" s="149">
        <v>257515041.12148422</v>
      </c>
      <c r="BZ41" s="194"/>
      <c r="CA41" s="149">
        <v>-85094233.017978057</v>
      </c>
      <c r="CB41" s="192"/>
      <c r="CC41" s="192">
        <f t="shared" si="38"/>
        <v>242481062.54957634</v>
      </c>
      <c r="CD41" s="195">
        <f t="shared" si="19"/>
        <v>370.85971621215805</v>
      </c>
      <c r="CE41" s="194"/>
      <c r="CF41" s="149">
        <v>0</v>
      </c>
      <c r="CH41" s="147">
        <f t="shared" si="20"/>
        <v>-234824976.03098559</v>
      </c>
      <c r="CI41" s="148">
        <f t="shared" si="21"/>
        <v>-0.49197989769691702</v>
      </c>
      <c r="CJ41" s="149">
        <f t="shared" si="39"/>
        <v>-359.15020766857936</v>
      </c>
      <c r="CL41" s="82">
        <v>91</v>
      </c>
      <c r="CM41" s="82" t="s">
        <v>464</v>
      </c>
      <c r="CN41" s="192">
        <v>653835</v>
      </c>
      <c r="CO41" s="192">
        <v>32700428.20403707</v>
      </c>
      <c r="CP41" s="192">
        <v>-373644673.95736372</v>
      </c>
      <c r="CQ41" s="192">
        <v>19805670</v>
      </c>
      <c r="CS41" s="193">
        <f t="shared" si="22"/>
        <v>52506098.20403707</v>
      </c>
      <c r="CT41" s="194"/>
      <c r="CU41" s="149">
        <v>257515041.12148422</v>
      </c>
      <c r="CV41" s="194"/>
      <c r="CW41" s="149">
        <v>-85094233.017978057</v>
      </c>
      <c r="CX41" s="192"/>
      <c r="CY41" s="192">
        <f t="shared" si="23"/>
        <v>224926906.30754322</v>
      </c>
      <c r="CZ41" s="195">
        <f t="shared" si="24"/>
        <v>344.01172514096555</v>
      </c>
      <c r="DA41" s="194"/>
      <c r="DB41" s="149">
        <v>0</v>
      </c>
      <c r="DD41" s="147">
        <f t="shared" si="25"/>
        <v>-252379132.27301872</v>
      </c>
      <c r="DE41" s="148">
        <f t="shared" si="26"/>
        <v>-0.52875746769003218</v>
      </c>
      <c r="DF41" s="149">
        <f t="shared" si="27"/>
        <v>-385.99819873977185</v>
      </c>
      <c r="DH41" s="196">
        <v>82888450.515189946</v>
      </c>
      <c r="DI41" s="197">
        <v>3807776.8663000008</v>
      </c>
      <c r="DJ41" s="198">
        <f t="shared" si="28"/>
        <v>-79080673.648889944</v>
      </c>
      <c r="DL41" s="196" t="e">
        <f>#REF!+DJ41</f>
        <v>#REF!</v>
      </c>
      <c r="DM41" s="198" t="e">
        <f t="shared" si="29"/>
        <v>#REF!</v>
      </c>
      <c r="DN41" s="82">
        <v>91</v>
      </c>
      <c r="DO41" s="82" t="s">
        <v>776</v>
      </c>
      <c r="DP41" s="192">
        <v>648042</v>
      </c>
      <c r="DQ41" s="192">
        <v>198370951.49911726</v>
      </c>
      <c r="DR41" s="192">
        <v>-373644673.95736372</v>
      </c>
      <c r="DS41" s="192">
        <v>28315767</v>
      </c>
      <c r="DU41" s="193">
        <v>224522278.49911726</v>
      </c>
      <c r="DV41" s="194"/>
      <c r="DW41" s="149">
        <v>235824419.93932256</v>
      </c>
      <c r="DX41" s="194"/>
      <c r="DY41" s="149">
        <v>16959340.142122094</v>
      </c>
      <c r="DZ41" s="192"/>
      <c r="EA41" s="192">
        <v>477306038.58056194</v>
      </c>
      <c r="EB41" s="195">
        <v>736.53565444918991</v>
      </c>
      <c r="ED41" s="196"/>
      <c r="EE41" s="197"/>
      <c r="EF41" s="198">
        <v>-79080673.648889944</v>
      </c>
      <c r="EH41" s="196">
        <v>398225364.93167198</v>
      </c>
      <c r="EI41" s="198">
        <v>33185447.07763933</v>
      </c>
      <c r="EK41" s="199">
        <v>1</v>
      </c>
    </row>
    <row r="42" spans="1:141" ht="13.8" x14ac:dyDescent="0.25">
      <c r="A42" s="30">
        <v>92</v>
      </c>
      <c r="B42" s="235" t="s">
        <v>777</v>
      </c>
      <c r="C42" s="180">
        <v>233775</v>
      </c>
      <c r="D42" s="180">
        <v>151468047.29322231</v>
      </c>
      <c r="E42" s="181">
        <v>-36581524.862070985</v>
      </c>
      <c r="F42" s="182">
        <v>23800187</v>
      </c>
      <c r="G42" s="181">
        <f t="shared" si="40"/>
        <v>175268234.29322231</v>
      </c>
      <c r="H42" s="183">
        <f t="shared" si="9"/>
        <v>749.73044291828603</v>
      </c>
      <c r="I42" s="184">
        <v>80164911.436750248</v>
      </c>
      <c r="J42" s="181">
        <f t="shared" si="10"/>
        <v>255433145.72997254</v>
      </c>
      <c r="K42" s="183">
        <f t="shared" si="11"/>
        <v>1092.6452603142875</v>
      </c>
      <c r="L42" s="185">
        <v>9433313.0056480002</v>
      </c>
      <c r="M42" s="185">
        <v>3288265.9320000005</v>
      </c>
      <c r="N42" s="186">
        <v>-6145047.0736480001</v>
      </c>
      <c r="O42" s="187">
        <v>-111046</v>
      </c>
      <c r="P42" s="159">
        <f t="shared" si="12"/>
        <v>249177052.65632454</v>
      </c>
      <c r="Q42" s="188">
        <v>18461125</v>
      </c>
      <c r="R42" s="189"/>
      <c r="S42" s="190"/>
      <c r="U42" s="184"/>
      <c r="W42" s="82">
        <v>92</v>
      </c>
      <c r="X42" s="82" t="s">
        <v>465</v>
      </c>
      <c r="Y42" s="192">
        <v>233775</v>
      </c>
      <c r="Z42" s="192">
        <v>151408597.7507616</v>
      </c>
      <c r="AA42" s="192">
        <v>-36581524.86207106</v>
      </c>
      <c r="AB42" s="192">
        <v>20352169</v>
      </c>
      <c r="AD42" s="193">
        <f t="shared" si="30"/>
        <v>171760766.7507616</v>
      </c>
      <c r="AE42" s="194"/>
      <c r="AF42" s="149">
        <v>83461793.823594153</v>
      </c>
      <c r="AG42" s="194"/>
      <c r="AH42" s="149">
        <f t="shared" si="31"/>
        <v>-3832508.0177702918</v>
      </c>
      <c r="AI42" s="149">
        <v>-5481377.7463458832</v>
      </c>
      <c r="AJ42" s="192"/>
      <c r="AK42" s="192">
        <f t="shared" si="32"/>
        <v>251390052.55658546</v>
      </c>
      <c r="AL42" s="195">
        <f t="shared" si="13"/>
        <v>1075.3504547388961</v>
      </c>
      <c r="AM42" s="194"/>
      <c r="AN42" s="149">
        <v>0</v>
      </c>
      <c r="AP42" s="147">
        <f t="shared" si="14"/>
        <v>-40287474.737793058</v>
      </c>
      <c r="AQ42" s="148">
        <f t="shared" si="15"/>
        <v>-0.13812334159406292</v>
      </c>
      <c r="AR42" s="149">
        <f t="shared" si="33"/>
        <v>-172.33440161605415</v>
      </c>
      <c r="AT42" s="82">
        <v>92</v>
      </c>
      <c r="AU42" s="82" t="s">
        <v>465</v>
      </c>
      <c r="AV42" s="192">
        <v>233775</v>
      </c>
      <c r="AW42" s="192">
        <v>148653332.28123873</v>
      </c>
      <c r="AX42" s="192">
        <v>-36426396.582264788</v>
      </c>
      <c r="AY42" s="192">
        <v>20352169</v>
      </c>
      <c r="BA42" s="193">
        <f t="shared" si="34"/>
        <v>169005501.28123873</v>
      </c>
      <c r="BB42" s="194"/>
      <c r="BC42" s="149">
        <v>83461793.823594153</v>
      </c>
      <c r="BD42" s="194"/>
      <c r="BE42" s="149">
        <v>-5481377.7463458832</v>
      </c>
      <c r="BF42" s="192"/>
      <c r="BG42" s="192">
        <f t="shared" si="35"/>
        <v>246985917.35848701</v>
      </c>
      <c r="BH42" s="195">
        <f t="shared" si="16"/>
        <v>1056.5112495283372</v>
      </c>
      <c r="BI42" s="194"/>
      <c r="BJ42" s="149">
        <v>0</v>
      </c>
      <c r="BL42" s="147">
        <f t="shared" si="17"/>
        <v>-44691609.935891509</v>
      </c>
      <c r="BM42" s="148">
        <f t="shared" si="18"/>
        <v>-0.15322267145657076</v>
      </c>
      <c r="BN42" s="149">
        <f t="shared" si="36"/>
        <v>-191.17360682661322</v>
      </c>
      <c r="BP42" s="82">
        <v>92</v>
      </c>
      <c r="BQ42" s="82" t="s">
        <v>465</v>
      </c>
      <c r="BR42" s="192">
        <v>233775</v>
      </c>
      <c r="BS42" s="192">
        <v>149755334.88417172</v>
      </c>
      <c r="BT42" s="192">
        <v>-35732626.063410804</v>
      </c>
      <c r="BU42" s="192">
        <v>17978651</v>
      </c>
      <c r="BW42" s="193">
        <f t="shared" si="37"/>
        <v>167733985.88417172</v>
      </c>
      <c r="BX42" s="194"/>
      <c r="BY42" s="149">
        <v>82636338.899328932</v>
      </c>
      <c r="BZ42" s="194"/>
      <c r="CA42" s="149">
        <v>-25490634.722844258</v>
      </c>
      <c r="CB42" s="192"/>
      <c r="CC42" s="192">
        <f t="shared" si="38"/>
        <v>224879690.06065643</v>
      </c>
      <c r="CD42" s="195">
        <f t="shared" si="19"/>
        <v>961.9492677174909</v>
      </c>
      <c r="CE42" s="194"/>
      <c r="CF42" s="149">
        <v>0</v>
      </c>
      <c r="CH42" s="147">
        <f t="shared" si="20"/>
        <v>-66797837.233722091</v>
      </c>
      <c r="CI42" s="148">
        <f t="shared" si="21"/>
        <v>-0.2290126286153876</v>
      </c>
      <c r="CJ42" s="149">
        <f t="shared" si="39"/>
        <v>-285.7355886374595</v>
      </c>
      <c r="CL42" s="82">
        <v>92</v>
      </c>
      <c r="CM42" s="82" t="s">
        <v>465</v>
      </c>
      <c r="CN42" s="192">
        <v>233775</v>
      </c>
      <c r="CO42" s="192">
        <v>141593991.7123374</v>
      </c>
      <c r="CP42" s="192">
        <v>-38593638.96754232</v>
      </c>
      <c r="CQ42" s="192">
        <v>17978651</v>
      </c>
      <c r="CS42" s="193">
        <f t="shared" si="22"/>
        <v>159572642.7123374</v>
      </c>
      <c r="CT42" s="194"/>
      <c r="CU42" s="149">
        <v>82636338.899328932</v>
      </c>
      <c r="CV42" s="194"/>
      <c r="CW42" s="149">
        <v>-25490634.722844258</v>
      </c>
      <c r="CX42" s="192"/>
      <c r="CY42" s="192">
        <f t="shared" si="23"/>
        <v>216718346.88882208</v>
      </c>
      <c r="CZ42" s="195">
        <f t="shared" si="24"/>
        <v>927.03816442657285</v>
      </c>
      <c r="DA42" s="194"/>
      <c r="DB42" s="149">
        <v>0</v>
      </c>
      <c r="DD42" s="147">
        <f t="shared" si="25"/>
        <v>-74959180.40555644</v>
      </c>
      <c r="DE42" s="148">
        <f t="shared" si="26"/>
        <v>-0.25699333473128055</v>
      </c>
      <c r="DF42" s="149">
        <f t="shared" si="27"/>
        <v>-320.64669192837744</v>
      </c>
      <c r="DH42" s="196">
        <v>9180110.0671379957</v>
      </c>
      <c r="DI42" s="197">
        <v>3454546.6506000003</v>
      </c>
      <c r="DJ42" s="198">
        <f t="shared" si="28"/>
        <v>-5725563.4165379955</v>
      </c>
      <c r="DL42" s="196" t="e">
        <f>#REF!+DJ42</f>
        <v>#REF!</v>
      </c>
      <c r="DM42" s="198" t="e">
        <f t="shared" si="29"/>
        <v>#REF!</v>
      </c>
      <c r="DN42" s="82">
        <v>92</v>
      </c>
      <c r="DO42" s="82" t="s">
        <v>777</v>
      </c>
      <c r="DP42" s="192">
        <v>228166</v>
      </c>
      <c r="DQ42" s="192">
        <v>189843483.08494464</v>
      </c>
      <c r="DR42" s="192">
        <v>-38593638.967542328</v>
      </c>
      <c r="DS42" s="192">
        <v>21529811</v>
      </c>
      <c r="DU42" s="193">
        <v>210195652.08494464</v>
      </c>
      <c r="DV42" s="194"/>
      <c r="DW42" s="149">
        <v>76401573.886644065</v>
      </c>
      <c r="DX42" s="194"/>
      <c r="DY42" s="149">
        <v>5080301.3227898059</v>
      </c>
      <c r="DZ42" s="192"/>
      <c r="EA42" s="192">
        <v>291677527.29437852</v>
      </c>
      <c r="EB42" s="195">
        <v>1278.3566670510879</v>
      </c>
      <c r="ED42" s="196"/>
      <c r="EE42" s="197"/>
      <c r="EF42" s="198">
        <v>-5725563.4165379955</v>
      </c>
      <c r="EH42" s="196">
        <v>285951963.87784052</v>
      </c>
      <c r="EI42" s="198">
        <v>23829330.323153377</v>
      </c>
      <c r="EK42" s="199">
        <v>1</v>
      </c>
    </row>
    <row r="43" spans="1:141" ht="13.8" x14ac:dyDescent="0.25">
      <c r="A43" s="30">
        <v>97</v>
      </c>
      <c r="B43" s="235" t="s">
        <v>85</v>
      </c>
      <c r="C43" s="180">
        <v>2136</v>
      </c>
      <c r="D43" s="180">
        <v>6465897.6861351505</v>
      </c>
      <c r="E43" s="181">
        <v>1574569.1985016051</v>
      </c>
      <c r="F43" s="200">
        <v>-562355</v>
      </c>
      <c r="G43" s="181">
        <f t="shared" si="40"/>
        <v>5903542.6861351505</v>
      </c>
      <c r="H43" s="183">
        <f t="shared" si="9"/>
        <v>2763.8308455688907</v>
      </c>
      <c r="I43" s="184">
        <v>1337771.2331574855</v>
      </c>
      <c r="J43" s="181">
        <f t="shared" si="10"/>
        <v>7241313.9192926362</v>
      </c>
      <c r="K43" s="183">
        <f t="shared" si="11"/>
        <v>3390.1282393692118</v>
      </c>
      <c r="L43" s="185">
        <v>104971.29272000001</v>
      </c>
      <c r="M43" s="185">
        <v>136566.52799999999</v>
      </c>
      <c r="N43" s="186">
        <v>31595.235279999979</v>
      </c>
      <c r="O43" s="187">
        <v>42</v>
      </c>
      <c r="P43" s="159">
        <f t="shared" si="12"/>
        <v>7272951.1545726359</v>
      </c>
      <c r="Q43" s="188">
        <v>88485</v>
      </c>
      <c r="R43" s="189"/>
      <c r="S43" s="190"/>
      <c r="U43" s="184"/>
      <c r="W43" s="82">
        <v>97</v>
      </c>
      <c r="X43" s="82" t="s">
        <v>466</v>
      </c>
      <c r="Y43" s="192">
        <v>2136</v>
      </c>
      <c r="Z43" s="192">
        <v>6466361.6325094532</v>
      </c>
      <c r="AA43" s="192">
        <v>1574569.1985016044</v>
      </c>
      <c r="AB43" s="192">
        <v>-545571</v>
      </c>
      <c r="AD43" s="193">
        <f t="shared" si="30"/>
        <v>5920790.6325094532</v>
      </c>
      <c r="AE43" s="194"/>
      <c r="AF43" s="149">
        <v>1368222.0892637074</v>
      </c>
      <c r="AG43" s="194"/>
      <c r="AH43" s="149">
        <f t="shared" si="31"/>
        <v>-31925.519479756822</v>
      </c>
      <c r="AI43" s="149">
        <v>-45660.91739546616</v>
      </c>
      <c r="AJ43" s="192"/>
      <c r="AK43" s="192">
        <f t="shared" si="32"/>
        <v>7257087.2022934034</v>
      </c>
      <c r="AL43" s="195">
        <f t="shared" si="13"/>
        <v>3397.5127351560877</v>
      </c>
      <c r="AM43" s="194"/>
      <c r="AN43" s="149">
        <v>0</v>
      </c>
      <c r="AP43" s="147">
        <f t="shared" si="14"/>
        <v>-191251.47452112287</v>
      </c>
      <c r="AQ43" s="148">
        <f t="shared" si="15"/>
        <v>-2.5677064754917468E-2</v>
      </c>
      <c r="AR43" s="149">
        <f t="shared" si="33"/>
        <v>-89.537207172810341</v>
      </c>
      <c r="AT43" s="82">
        <v>97</v>
      </c>
      <c r="AU43" s="82" t="s">
        <v>466</v>
      </c>
      <c r="AV43" s="192">
        <v>2136</v>
      </c>
      <c r="AW43" s="192">
        <v>6442079.5847593071</v>
      </c>
      <c r="AX43" s="192">
        <v>1572940.4950620511</v>
      </c>
      <c r="AY43" s="192">
        <v>-545571</v>
      </c>
      <c r="BA43" s="193">
        <f t="shared" si="34"/>
        <v>5896508.5847593071</v>
      </c>
      <c r="BB43" s="194"/>
      <c r="BC43" s="149">
        <v>1368222.0892637074</v>
      </c>
      <c r="BD43" s="194"/>
      <c r="BE43" s="149">
        <v>-45660.91739546616</v>
      </c>
      <c r="BF43" s="192"/>
      <c r="BG43" s="192">
        <f t="shared" si="35"/>
        <v>7219069.7566275485</v>
      </c>
      <c r="BH43" s="195">
        <f t="shared" si="16"/>
        <v>3379.7143055372417</v>
      </c>
      <c r="BI43" s="194"/>
      <c r="BJ43" s="149">
        <v>0</v>
      </c>
      <c r="BL43" s="147">
        <f t="shared" si="17"/>
        <v>-229268.92018697783</v>
      </c>
      <c r="BM43" s="148">
        <f t="shared" si="18"/>
        <v>-3.0781215803284415E-2</v>
      </c>
      <c r="BN43" s="149">
        <f t="shared" si="36"/>
        <v>-107.33563679165628</v>
      </c>
      <c r="BP43" s="82">
        <v>97</v>
      </c>
      <c r="BQ43" s="82" t="s">
        <v>466</v>
      </c>
      <c r="BR43" s="192">
        <v>2136</v>
      </c>
      <c r="BS43" s="192">
        <v>6419367.6108775698</v>
      </c>
      <c r="BT43" s="192">
        <v>1548638.5206479507</v>
      </c>
      <c r="BU43" s="192">
        <v>-545571</v>
      </c>
      <c r="BW43" s="193">
        <f t="shared" si="37"/>
        <v>5873796.6108775698</v>
      </c>
      <c r="BX43" s="194"/>
      <c r="BY43" s="149">
        <v>1367718.4620530589</v>
      </c>
      <c r="BZ43" s="194"/>
      <c r="CA43" s="149">
        <v>-212341.82723745229</v>
      </c>
      <c r="CB43" s="192"/>
      <c r="CC43" s="192">
        <f t="shared" si="38"/>
        <v>7029173.2456931761</v>
      </c>
      <c r="CD43" s="195">
        <f t="shared" si="19"/>
        <v>3290.8114446129102</v>
      </c>
      <c r="CE43" s="194"/>
      <c r="CF43" s="149">
        <v>0</v>
      </c>
      <c r="CH43" s="147">
        <f t="shared" si="20"/>
        <v>-419165.43112135027</v>
      </c>
      <c r="CI43" s="148">
        <f t="shared" si="21"/>
        <v>-5.6276365684893526E-2</v>
      </c>
      <c r="CJ43" s="149">
        <f t="shared" si="39"/>
        <v>-196.23849771598796</v>
      </c>
      <c r="CL43" s="82">
        <v>97</v>
      </c>
      <c r="CM43" s="82" t="s">
        <v>466</v>
      </c>
      <c r="CN43" s="192">
        <v>2136</v>
      </c>
      <c r="CO43" s="192">
        <v>6368445.0293997396</v>
      </c>
      <c r="CP43" s="192">
        <v>1618387.6908562146</v>
      </c>
      <c r="CQ43" s="192">
        <v>-545571</v>
      </c>
      <c r="CS43" s="193">
        <f t="shared" si="22"/>
        <v>5822874.0293997396</v>
      </c>
      <c r="CT43" s="194"/>
      <c r="CU43" s="149">
        <v>1367718.4620530589</v>
      </c>
      <c r="CV43" s="194"/>
      <c r="CW43" s="149">
        <v>-212341.82723745229</v>
      </c>
      <c r="CX43" s="192"/>
      <c r="CY43" s="192">
        <f t="shared" si="23"/>
        <v>6978250.6642153459</v>
      </c>
      <c r="CZ43" s="195">
        <f t="shared" si="24"/>
        <v>3266.9712847450123</v>
      </c>
      <c r="DA43" s="194"/>
      <c r="DB43" s="149">
        <v>0</v>
      </c>
      <c r="DD43" s="147">
        <f t="shared" si="25"/>
        <v>-470088.01259918045</v>
      </c>
      <c r="DE43" s="148">
        <f t="shared" si="26"/>
        <v>-6.3113136096038219E-2</v>
      </c>
      <c r="DF43" s="149">
        <f t="shared" si="27"/>
        <v>-220.07865758388598</v>
      </c>
      <c r="DH43" s="196">
        <v>95413.618780000004</v>
      </c>
      <c r="DI43" s="197">
        <v>104670.874</v>
      </c>
      <c r="DJ43" s="198">
        <f t="shared" si="28"/>
        <v>9257.2552199999918</v>
      </c>
      <c r="DL43" s="196" t="e">
        <f>#REF!+DJ43</f>
        <v>#REF!</v>
      </c>
      <c r="DM43" s="198" t="e">
        <f t="shared" si="29"/>
        <v>#REF!</v>
      </c>
      <c r="DN43" s="82">
        <v>97</v>
      </c>
      <c r="DO43" s="82" t="s">
        <v>85</v>
      </c>
      <c r="DP43" s="192">
        <v>2152</v>
      </c>
      <c r="DQ43" s="192">
        <v>6662686.1387039311</v>
      </c>
      <c r="DR43" s="192">
        <v>1618387.6908562146</v>
      </c>
      <c r="DS43" s="192">
        <v>-547349</v>
      </c>
      <c r="DU43" s="193">
        <v>6117115.1387039311</v>
      </c>
      <c r="DV43" s="194"/>
      <c r="DW43" s="149">
        <v>1288903.6659107916</v>
      </c>
      <c r="DX43" s="194"/>
      <c r="DY43" s="149">
        <v>42319.872199803409</v>
      </c>
      <c r="DZ43" s="192"/>
      <c r="EA43" s="192">
        <v>7448338.6768145263</v>
      </c>
      <c r="EB43" s="195">
        <v>3461.123920452847</v>
      </c>
      <c r="ED43" s="196"/>
      <c r="EE43" s="197"/>
      <c r="EF43" s="198">
        <v>9257.2552199999918</v>
      </c>
      <c r="EH43" s="196">
        <v>7457595.932034526</v>
      </c>
      <c r="EI43" s="198">
        <v>621466.3276695438</v>
      </c>
      <c r="EK43" s="199">
        <v>10</v>
      </c>
    </row>
    <row r="44" spans="1:141" ht="13.8" x14ac:dyDescent="0.25">
      <c r="A44" s="30">
        <v>98</v>
      </c>
      <c r="B44" s="235" t="s">
        <v>86</v>
      </c>
      <c r="C44" s="180">
        <v>23410</v>
      </c>
      <c r="D44" s="180">
        <v>38120276.56162262</v>
      </c>
      <c r="E44" s="181">
        <v>5523864.6277981065</v>
      </c>
      <c r="F44" s="200">
        <v>-4395234</v>
      </c>
      <c r="G44" s="181">
        <f t="shared" si="40"/>
        <v>33725042.56162262</v>
      </c>
      <c r="H44" s="183">
        <f t="shared" si="9"/>
        <v>1440.6254831961819</v>
      </c>
      <c r="I44" s="184">
        <v>9836474.855079174</v>
      </c>
      <c r="J44" s="181">
        <f t="shared" si="10"/>
        <v>43561517.416701794</v>
      </c>
      <c r="K44" s="183">
        <f t="shared" si="11"/>
        <v>1860.8080912730368</v>
      </c>
      <c r="L44" s="185">
        <v>3936062.1447280003</v>
      </c>
      <c r="M44" s="185">
        <v>933987.02040000004</v>
      </c>
      <c r="N44" s="186">
        <v>-3002075.1243280005</v>
      </c>
      <c r="O44" s="187">
        <v>11083</v>
      </c>
      <c r="P44" s="159">
        <f t="shared" si="12"/>
        <v>40570525.292373791</v>
      </c>
      <c r="Q44" s="188">
        <v>1210615</v>
      </c>
      <c r="R44" s="189"/>
      <c r="S44" s="190"/>
      <c r="U44" s="184"/>
      <c r="W44" s="82">
        <v>98</v>
      </c>
      <c r="X44" s="82" t="s">
        <v>467</v>
      </c>
      <c r="Y44" s="192">
        <v>23410</v>
      </c>
      <c r="Z44" s="192">
        <v>38090139.802983359</v>
      </c>
      <c r="AA44" s="192">
        <v>5523864.6277981065</v>
      </c>
      <c r="AB44" s="192">
        <v>-4557126</v>
      </c>
      <c r="AD44" s="193">
        <f t="shared" si="30"/>
        <v>33533013.802983359</v>
      </c>
      <c r="AE44" s="194"/>
      <c r="AF44" s="149">
        <v>10216410.578429108</v>
      </c>
      <c r="AG44" s="194"/>
      <c r="AH44" s="149">
        <f t="shared" si="31"/>
        <v>-338001.36410033377</v>
      </c>
      <c r="AI44" s="149">
        <v>-483420.55563187273</v>
      </c>
      <c r="AJ44" s="192"/>
      <c r="AK44" s="192">
        <f t="shared" si="32"/>
        <v>43411423.017312132</v>
      </c>
      <c r="AL44" s="195">
        <f t="shared" si="13"/>
        <v>1854.3965406797151</v>
      </c>
      <c r="AM44" s="194"/>
      <c r="AN44" s="149">
        <v>0</v>
      </c>
      <c r="AP44" s="147">
        <f t="shared" si="14"/>
        <v>-4836222.2619243562</v>
      </c>
      <c r="AQ44" s="148">
        <f t="shared" si="15"/>
        <v>-0.1002374775791522</v>
      </c>
      <c r="AR44" s="149">
        <f t="shared" si="33"/>
        <v>-206.587879620861</v>
      </c>
      <c r="AT44" s="82">
        <v>98</v>
      </c>
      <c r="AU44" s="82" t="s">
        <v>467</v>
      </c>
      <c r="AV44" s="192">
        <v>23410</v>
      </c>
      <c r="AW44" s="192">
        <v>37907603.177048311</v>
      </c>
      <c r="AX44" s="192">
        <v>5573408.9657302685</v>
      </c>
      <c r="AY44" s="192">
        <v>-4557126</v>
      </c>
      <c r="BA44" s="193">
        <f t="shared" si="34"/>
        <v>33350477.177048311</v>
      </c>
      <c r="BB44" s="194"/>
      <c r="BC44" s="149">
        <v>10216410.578429108</v>
      </c>
      <c r="BD44" s="194"/>
      <c r="BE44" s="149">
        <v>-483420.55563187273</v>
      </c>
      <c r="BF44" s="192"/>
      <c r="BG44" s="192">
        <f t="shared" si="35"/>
        <v>43083467.199845545</v>
      </c>
      <c r="BH44" s="195">
        <f t="shared" si="16"/>
        <v>1840.3873216508136</v>
      </c>
      <c r="BI44" s="194"/>
      <c r="BJ44" s="149">
        <v>0</v>
      </c>
      <c r="BL44" s="147">
        <f t="shared" si="17"/>
        <v>-5164178.0793909431</v>
      </c>
      <c r="BM44" s="148">
        <f t="shared" si="18"/>
        <v>-0.10703482106749283</v>
      </c>
      <c r="BN44" s="149">
        <f t="shared" si="36"/>
        <v>-220.59709864976261</v>
      </c>
      <c r="BP44" s="82">
        <v>98</v>
      </c>
      <c r="BQ44" s="82" t="s">
        <v>467</v>
      </c>
      <c r="BR44" s="192">
        <v>23410</v>
      </c>
      <c r="BS44" s="192">
        <v>39951778.777539112</v>
      </c>
      <c r="BT44" s="192">
        <v>7599828.4860147582</v>
      </c>
      <c r="BU44" s="192">
        <v>-4557126</v>
      </c>
      <c r="BW44" s="193">
        <f t="shared" si="37"/>
        <v>35394652.777539112</v>
      </c>
      <c r="BX44" s="194"/>
      <c r="BY44" s="149">
        <v>10111293.154952768</v>
      </c>
      <c r="BZ44" s="194"/>
      <c r="CA44" s="149">
        <v>-2248102.0961091956</v>
      </c>
      <c r="CB44" s="192"/>
      <c r="CC44" s="192">
        <f t="shared" si="38"/>
        <v>43257843.836382687</v>
      </c>
      <c r="CD44" s="195">
        <f t="shared" si="19"/>
        <v>1847.8361314131862</v>
      </c>
      <c r="CE44" s="194"/>
      <c r="CF44" s="149">
        <v>0</v>
      </c>
      <c r="CH44" s="147">
        <f t="shared" si="20"/>
        <v>-4989801.442853801</v>
      </c>
      <c r="CI44" s="148">
        <f t="shared" si="21"/>
        <v>-0.1034206211303161</v>
      </c>
      <c r="CJ44" s="149">
        <f t="shared" si="39"/>
        <v>-213.14828888739004</v>
      </c>
      <c r="CL44" s="82">
        <v>98</v>
      </c>
      <c r="CM44" s="82" t="s">
        <v>467</v>
      </c>
      <c r="CN44" s="192">
        <v>23410</v>
      </c>
      <c r="CO44" s="192">
        <v>37844393.520608537</v>
      </c>
      <c r="CP44" s="192">
        <v>6796347.8278287165</v>
      </c>
      <c r="CQ44" s="192">
        <v>-4557126</v>
      </c>
      <c r="CS44" s="193">
        <f t="shared" si="22"/>
        <v>33287267.520608537</v>
      </c>
      <c r="CT44" s="194"/>
      <c r="CU44" s="149">
        <v>10111293.154952768</v>
      </c>
      <c r="CV44" s="194"/>
      <c r="CW44" s="149">
        <v>-2248102.0961091956</v>
      </c>
      <c r="CX44" s="192"/>
      <c r="CY44" s="192">
        <f t="shared" si="23"/>
        <v>41150458.579452112</v>
      </c>
      <c r="CZ44" s="195">
        <f t="shared" si="24"/>
        <v>1757.815402795904</v>
      </c>
      <c r="DA44" s="194"/>
      <c r="DB44" s="149">
        <v>0</v>
      </c>
      <c r="DD44" s="147">
        <f t="shared" si="25"/>
        <v>-7097186.6997843757</v>
      </c>
      <c r="DE44" s="148">
        <f t="shared" si="26"/>
        <v>-0.14709913113290671</v>
      </c>
      <c r="DF44" s="149">
        <f t="shared" si="27"/>
        <v>-303.16901750467218</v>
      </c>
      <c r="DH44" s="196">
        <v>3344929.058282</v>
      </c>
      <c r="DI44" s="197">
        <v>757300.57019999996</v>
      </c>
      <c r="DJ44" s="198">
        <f t="shared" si="28"/>
        <v>-2587628.4880820001</v>
      </c>
      <c r="DL44" s="196" t="e">
        <f>#REF!+DJ44</f>
        <v>#REF!</v>
      </c>
      <c r="DM44" s="198" t="e">
        <f t="shared" si="29"/>
        <v>#REF!</v>
      </c>
      <c r="DN44" s="82">
        <v>98</v>
      </c>
      <c r="DO44" s="82" t="s">
        <v>86</v>
      </c>
      <c r="DP44" s="192">
        <v>23602</v>
      </c>
      <c r="DQ44" s="192">
        <v>42855690.034119919</v>
      </c>
      <c r="DR44" s="192">
        <v>6796347.8278287165</v>
      </c>
      <c r="DS44" s="192">
        <v>-4576256</v>
      </c>
      <c r="DU44" s="193">
        <v>38298564.034119919</v>
      </c>
      <c r="DV44" s="194"/>
      <c r="DW44" s="149">
        <v>9501032.9287138581</v>
      </c>
      <c r="DX44" s="194"/>
      <c r="DY44" s="149">
        <v>448048.31640270789</v>
      </c>
      <c r="DZ44" s="192"/>
      <c r="EA44" s="192">
        <v>48247645.279236488</v>
      </c>
      <c r="EB44" s="195">
        <v>2044.2185102633882</v>
      </c>
      <c r="ED44" s="196"/>
      <c r="EE44" s="197"/>
      <c r="EF44" s="198">
        <v>-2587628.4880820001</v>
      </c>
      <c r="EH44" s="196">
        <v>45660016.791154489</v>
      </c>
      <c r="EI44" s="198">
        <v>3805001.3992628739</v>
      </c>
      <c r="EK44" s="199">
        <v>7</v>
      </c>
    </row>
    <row r="45" spans="1:141" s="201" customFormat="1" ht="13.8" x14ac:dyDescent="0.25">
      <c r="A45" s="30">
        <v>102</v>
      </c>
      <c r="B45" s="235" t="s">
        <v>865</v>
      </c>
      <c r="C45" s="180">
        <v>10044</v>
      </c>
      <c r="D45" s="180">
        <v>21694481.93904496</v>
      </c>
      <c r="E45" s="181">
        <v>6951533.1464335835</v>
      </c>
      <c r="F45" s="182">
        <v>569591</v>
      </c>
      <c r="G45" s="181">
        <f t="shared" si="40"/>
        <v>22264072.93904496</v>
      </c>
      <c r="H45" s="183">
        <f t="shared" si="9"/>
        <v>2216.6540162330703</v>
      </c>
      <c r="I45" s="184">
        <v>5725306.0725261234</v>
      </c>
      <c r="J45" s="181">
        <f t="shared" si="10"/>
        <v>27989379.011571083</v>
      </c>
      <c r="K45" s="183">
        <f t="shared" si="11"/>
        <v>2786.6765244495305</v>
      </c>
      <c r="L45" s="185">
        <v>138728.83136000001</v>
      </c>
      <c r="M45" s="185">
        <v>340207.1372</v>
      </c>
      <c r="N45" s="186">
        <v>201478.30583999999</v>
      </c>
      <c r="O45" s="187">
        <v>5013</v>
      </c>
      <c r="P45" s="159">
        <f t="shared" si="12"/>
        <v>28195870.317411084</v>
      </c>
      <c r="Q45" s="188">
        <v>522454</v>
      </c>
      <c r="R45" s="189"/>
      <c r="S45" s="190"/>
      <c r="T45" s="191"/>
      <c r="U45" s="184"/>
      <c r="W45" s="82">
        <v>99</v>
      </c>
      <c r="X45" s="82" t="s">
        <v>468</v>
      </c>
      <c r="Y45" s="192">
        <v>1620</v>
      </c>
      <c r="Z45" s="192">
        <v>4290539.3930244539</v>
      </c>
      <c r="AA45" s="192">
        <v>1485001.1214673647</v>
      </c>
      <c r="AB45" s="192">
        <v>-421929</v>
      </c>
      <c r="AC45" s="82"/>
      <c r="AD45" s="193">
        <f t="shared" si="30"/>
        <v>3868610.3930244539</v>
      </c>
      <c r="AE45" s="194"/>
      <c r="AF45" s="149">
        <v>1233737.6986709209</v>
      </c>
      <c r="AG45" s="194"/>
      <c r="AH45" s="149">
        <f t="shared" si="31"/>
        <v>-22132.770684594001</v>
      </c>
      <c r="AI45" s="149">
        <v>-31655.00923494259</v>
      </c>
      <c r="AJ45" s="192"/>
      <c r="AK45" s="192">
        <f t="shared" si="32"/>
        <v>5080215.3210107805</v>
      </c>
      <c r="AL45" s="195">
        <f t="shared" si="13"/>
        <v>3135.9353833399878</v>
      </c>
      <c r="AM45" s="194"/>
      <c r="AN45" s="149">
        <v>0</v>
      </c>
      <c r="AO45" s="82"/>
      <c r="AP45" s="147">
        <f t="shared" si="14"/>
        <v>-80887.832419948652</v>
      </c>
      <c r="AQ45" s="148">
        <f t="shared" si="15"/>
        <v>-1.5672585882376765E-2</v>
      </c>
      <c r="AR45" s="149">
        <f t="shared" si="33"/>
        <v>-49.93076075305472</v>
      </c>
      <c r="AS45" s="82"/>
      <c r="AT45" s="82">
        <v>99</v>
      </c>
      <c r="AU45" s="82" t="s">
        <v>468</v>
      </c>
      <c r="AV45" s="192">
        <v>1620</v>
      </c>
      <c r="AW45" s="192">
        <v>2804284.3140057586</v>
      </c>
      <c r="AX45" s="192">
        <v>0</v>
      </c>
      <c r="AY45" s="192">
        <v>-421929</v>
      </c>
      <c r="AZ45" s="82"/>
      <c r="BA45" s="193">
        <f t="shared" si="34"/>
        <v>2382355.3140057586</v>
      </c>
      <c r="BB45" s="194"/>
      <c r="BC45" s="149">
        <v>1233737.6986709209</v>
      </c>
      <c r="BD45" s="194"/>
      <c r="BE45" s="149">
        <v>-31655.00923494259</v>
      </c>
      <c r="BF45" s="192"/>
      <c r="BG45" s="192">
        <f t="shared" si="35"/>
        <v>3584438.003441737</v>
      </c>
      <c r="BH45" s="195">
        <f t="shared" si="16"/>
        <v>2212.6160515072452</v>
      </c>
      <c r="BI45" s="194"/>
      <c r="BJ45" s="149">
        <v>0</v>
      </c>
      <c r="BK45" s="82"/>
      <c r="BL45" s="147">
        <f t="shared" si="17"/>
        <v>-1576665.1499889921</v>
      </c>
      <c r="BM45" s="148">
        <f t="shared" si="18"/>
        <v>-0.30548995110491811</v>
      </c>
      <c r="BN45" s="149">
        <f t="shared" si="36"/>
        <v>-973.25009258579757</v>
      </c>
      <c r="BO45" s="82"/>
      <c r="BP45" s="82">
        <v>99</v>
      </c>
      <c r="BQ45" s="82" t="s">
        <v>468</v>
      </c>
      <c r="BR45" s="192">
        <v>1620</v>
      </c>
      <c r="BS45" s="192">
        <v>4331657.1125640431</v>
      </c>
      <c r="BT45" s="192">
        <v>1525730.6988426384</v>
      </c>
      <c r="BU45" s="192">
        <v>-421929</v>
      </c>
      <c r="BV45" s="82"/>
      <c r="BW45" s="193">
        <f t="shared" si="37"/>
        <v>3909728.1125640431</v>
      </c>
      <c r="BX45" s="194"/>
      <c r="BY45" s="149">
        <v>1312353.4413171993</v>
      </c>
      <c r="BZ45" s="194"/>
      <c r="CA45" s="149">
        <v>-147208.66083241589</v>
      </c>
      <c r="CB45" s="192"/>
      <c r="CC45" s="192">
        <f t="shared" si="38"/>
        <v>5074872.8930488266</v>
      </c>
      <c r="CD45" s="195">
        <f t="shared" si="19"/>
        <v>3132.6375883017449</v>
      </c>
      <c r="CE45" s="194"/>
      <c r="CF45" s="149">
        <v>0</v>
      </c>
      <c r="CG45" s="82"/>
      <c r="CH45" s="147">
        <f t="shared" si="20"/>
        <v>-86230.260381902568</v>
      </c>
      <c r="CI45" s="148">
        <f t="shared" si="21"/>
        <v>-1.6707718838090441E-2</v>
      </c>
      <c r="CJ45" s="149">
        <f t="shared" si="39"/>
        <v>-53.228555791297879</v>
      </c>
      <c r="CK45" s="82"/>
      <c r="CL45" s="82">
        <v>99</v>
      </c>
      <c r="CM45" s="82" t="s">
        <v>468</v>
      </c>
      <c r="CN45" s="192">
        <v>1620</v>
      </c>
      <c r="CO45" s="192">
        <v>4050741.2103916416</v>
      </c>
      <c r="CP45" s="192">
        <v>1435336.5525646426</v>
      </c>
      <c r="CQ45" s="192">
        <v>-421929</v>
      </c>
      <c r="CR45" s="82"/>
      <c r="CS45" s="193">
        <f t="shared" si="22"/>
        <v>3628812.2103916416</v>
      </c>
      <c r="CT45" s="194"/>
      <c r="CU45" s="149">
        <v>1312353.4413171993</v>
      </c>
      <c r="CV45" s="194"/>
      <c r="CW45" s="149">
        <v>-147208.66083241589</v>
      </c>
      <c r="CX45" s="192"/>
      <c r="CY45" s="192">
        <f t="shared" si="23"/>
        <v>4793956.9908764251</v>
      </c>
      <c r="CZ45" s="195">
        <f t="shared" si="24"/>
        <v>2959.2327104175465</v>
      </c>
      <c r="DA45" s="194"/>
      <c r="DB45" s="149">
        <v>0</v>
      </c>
      <c r="DC45" s="82"/>
      <c r="DD45" s="147">
        <f t="shared" si="25"/>
        <v>-367146.16255430412</v>
      </c>
      <c r="DE45" s="148">
        <f t="shared" si="26"/>
        <v>-7.1137148714079043E-2</v>
      </c>
      <c r="DF45" s="149">
        <f t="shared" si="27"/>
        <v>-226.63343367549638</v>
      </c>
      <c r="DG45" s="82"/>
      <c r="DH45" s="196">
        <v>105445.71034000001</v>
      </c>
      <c r="DI45" s="197">
        <v>57093.203999999998</v>
      </c>
      <c r="DJ45" s="198">
        <f t="shared" si="28"/>
        <v>-48352.506340000007</v>
      </c>
      <c r="DK45" s="82"/>
      <c r="DL45" s="196" t="e">
        <f>#REF!+DJ45</f>
        <v>#REF!</v>
      </c>
      <c r="DM45" s="198" t="e">
        <f t="shared" si="29"/>
        <v>#REF!</v>
      </c>
      <c r="DN45" s="82">
        <v>99</v>
      </c>
      <c r="DO45" s="82" t="s">
        <v>88</v>
      </c>
      <c r="DP45" s="192">
        <v>1666</v>
      </c>
      <c r="DQ45" s="192">
        <v>4319955.8271706747</v>
      </c>
      <c r="DR45" s="192">
        <v>1435336.5525646417</v>
      </c>
      <c r="DS45" s="192">
        <v>-423299</v>
      </c>
      <c r="DT45" s="82"/>
      <c r="DU45" s="193">
        <v>3898026.8271706747</v>
      </c>
      <c r="DV45" s="194"/>
      <c r="DW45" s="149">
        <v>1233737.537448982</v>
      </c>
      <c r="DX45" s="194"/>
      <c r="DY45" s="149">
        <v>29338.788811072991</v>
      </c>
      <c r="DZ45" s="192"/>
      <c r="EA45" s="192">
        <v>5161103.1534307292</v>
      </c>
      <c r="EB45" s="195">
        <v>3097.9010524794294</v>
      </c>
      <c r="EC45" s="82"/>
      <c r="ED45" s="196"/>
      <c r="EE45" s="197"/>
      <c r="EF45" s="198">
        <v>-48352.506340000007</v>
      </c>
      <c r="EG45" s="82"/>
      <c r="EH45" s="196">
        <v>5112750.6470907293</v>
      </c>
      <c r="EI45" s="198">
        <v>426062.55392422742</v>
      </c>
      <c r="EK45" s="202">
        <v>4</v>
      </c>
    </row>
    <row r="46" spans="1:141" ht="13.8" x14ac:dyDescent="0.25">
      <c r="A46" s="30">
        <v>103</v>
      </c>
      <c r="B46" s="235" t="s">
        <v>89</v>
      </c>
      <c r="C46" s="180">
        <v>2184</v>
      </c>
      <c r="D46" s="180">
        <v>4962397.0271538487</v>
      </c>
      <c r="E46" s="181">
        <v>1852998.7930329454</v>
      </c>
      <c r="F46" s="200">
        <v>-567624</v>
      </c>
      <c r="G46" s="181">
        <f t="shared" si="40"/>
        <v>4394773.0271538487</v>
      </c>
      <c r="H46" s="183">
        <f t="shared" si="9"/>
        <v>2012.2587120667806</v>
      </c>
      <c r="I46" s="184">
        <v>1379589.0775560327</v>
      </c>
      <c r="J46" s="181">
        <f t="shared" si="10"/>
        <v>5774362.1047098814</v>
      </c>
      <c r="K46" s="183">
        <f t="shared" si="11"/>
        <v>2643.9386926327297</v>
      </c>
      <c r="L46" s="185">
        <v>58325.288</v>
      </c>
      <c r="M46" s="185">
        <v>27171.0488</v>
      </c>
      <c r="N46" s="186">
        <v>-31154.2392</v>
      </c>
      <c r="O46" s="187">
        <v>997</v>
      </c>
      <c r="P46" s="159">
        <f t="shared" si="12"/>
        <v>5744204.8655098816</v>
      </c>
      <c r="Q46" s="188">
        <v>100800</v>
      </c>
      <c r="R46" s="189"/>
      <c r="S46" s="190"/>
      <c r="U46" s="184"/>
      <c r="W46" s="82">
        <v>102</v>
      </c>
      <c r="X46" s="82" t="s">
        <v>469</v>
      </c>
      <c r="Y46" s="192">
        <v>10044</v>
      </c>
      <c r="Z46" s="192">
        <v>21668754.314198546</v>
      </c>
      <c r="AA46" s="192">
        <v>6951533.1464335797</v>
      </c>
      <c r="AB46" s="192">
        <v>602222</v>
      </c>
      <c r="AD46" s="193">
        <f t="shared" si="30"/>
        <v>22270976.314198546</v>
      </c>
      <c r="AE46" s="194"/>
      <c r="AF46" s="149">
        <v>5865224.5119094402</v>
      </c>
      <c r="AG46" s="194"/>
      <c r="AH46" s="149">
        <f t="shared" si="31"/>
        <v>-125482.96519030281</v>
      </c>
      <c r="AI46" s="149">
        <v>-179469.82230706103</v>
      </c>
      <c r="AJ46" s="192"/>
      <c r="AK46" s="192">
        <f t="shared" si="32"/>
        <v>28010717.860917684</v>
      </c>
      <c r="AL46" s="195">
        <f t="shared" si="13"/>
        <v>2788.8010614215136</v>
      </c>
      <c r="AM46" s="194"/>
      <c r="AN46" s="149">
        <v>0</v>
      </c>
      <c r="AP46" s="147">
        <f t="shared" si="14"/>
        <v>-1997490.6011897177</v>
      </c>
      <c r="AQ46" s="148">
        <f t="shared" si="15"/>
        <v>-6.656480688315769E-2</v>
      </c>
      <c r="AR46" s="149">
        <f t="shared" si="33"/>
        <v>-198.87401445536815</v>
      </c>
      <c r="AT46" s="82">
        <v>102</v>
      </c>
      <c r="AU46" s="82" t="s">
        <v>469</v>
      </c>
      <c r="AV46" s="192">
        <v>10044</v>
      </c>
      <c r="AW46" s="192">
        <v>21553825.532192718</v>
      </c>
      <c r="AX46" s="192">
        <v>6953925.4805348208</v>
      </c>
      <c r="AY46" s="192">
        <v>602222</v>
      </c>
      <c r="BA46" s="193">
        <f t="shared" si="34"/>
        <v>22156047.532192718</v>
      </c>
      <c r="BB46" s="194"/>
      <c r="BC46" s="149">
        <v>5865224.5119094402</v>
      </c>
      <c r="BD46" s="194"/>
      <c r="BE46" s="149">
        <v>-179469.82230706103</v>
      </c>
      <c r="BF46" s="192"/>
      <c r="BG46" s="192">
        <f t="shared" si="35"/>
        <v>27841802.221795097</v>
      </c>
      <c r="BH46" s="195">
        <f t="shared" si="16"/>
        <v>2771.983494802379</v>
      </c>
      <c r="BI46" s="194"/>
      <c r="BJ46" s="149">
        <v>0</v>
      </c>
      <c r="BL46" s="147">
        <f t="shared" si="17"/>
        <v>-2166406.2403123043</v>
      </c>
      <c r="BM46" s="148">
        <f t="shared" si="18"/>
        <v>-7.2193788011300788E-2</v>
      </c>
      <c r="BN46" s="149">
        <f t="shared" si="36"/>
        <v>-215.69158107450264</v>
      </c>
      <c r="BP46" s="82">
        <v>102</v>
      </c>
      <c r="BQ46" s="82" t="s">
        <v>469</v>
      </c>
      <c r="BR46" s="192">
        <v>10044</v>
      </c>
      <c r="BS46" s="192">
        <v>21893416.618451886</v>
      </c>
      <c r="BT46" s="192">
        <v>7285851.2036393536</v>
      </c>
      <c r="BU46" s="192">
        <v>602222</v>
      </c>
      <c r="BW46" s="193">
        <f t="shared" si="37"/>
        <v>22495638.618451886</v>
      </c>
      <c r="BX46" s="194"/>
      <c r="BY46" s="149">
        <v>5837762.3518416658</v>
      </c>
      <c r="BZ46" s="194"/>
      <c r="CA46" s="149">
        <v>-834607.62894015328</v>
      </c>
      <c r="CB46" s="192"/>
      <c r="CC46" s="192">
        <f t="shared" si="38"/>
        <v>27498793.341353398</v>
      </c>
      <c r="CD46" s="195">
        <f t="shared" si="19"/>
        <v>2737.8328695094979</v>
      </c>
      <c r="CE46" s="194"/>
      <c r="CF46" s="149">
        <v>0</v>
      </c>
      <c r="CH46" s="147">
        <f t="shared" si="20"/>
        <v>-2509415.1207540035</v>
      </c>
      <c r="CI46" s="148">
        <f t="shared" si="21"/>
        <v>-8.362428979799795E-2</v>
      </c>
      <c r="CJ46" s="149">
        <f t="shared" si="39"/>
        <v>-249.84220636738385</v>
      </c>
      <c r="CL46" s="82">
        <v>102</v>
      </c>
      <c r="CM46" s="82" t="s">
        <v>469</v>
      </c>
      <c r="CN46" s="192">
        <v>10044</v>
      </c>
      <c r="CO46" s="192">
        <v>21925996.943008408</v>
      </c>
      <c r="CP46" s="192">
        <v>7323221.3445187695</v>
      </c>
      <c r="CQ46" s="192">
        <v>602222</v>
      </c>
      <c r="CS46" s="193">
        <f t="shared" si="22"/>
        <v>22528218.943008408</v>
      </c>
      <c r="CT46" s="194"/>
      <c r="CU46" s="149">
        <v>5837762.3518416658</v>
      </c>
      <c r="CV46" s="194"/>
      <c r="CW46" s="149">
        <v>-834607.62894015328</v>
      </c>
      <c r="CX46" s="192"/>
      <c r="CY46" s="192">
        <f t="shared" si="23"/>
        <v>27531373.66590992</v>
      </c>
      <c r="CZ46" s="195">
        <f t="shared" si="24"/>
        <v>2741.0766294215373</v>
      </c>
      <c r="DA46" s="194"/>
      <c r="DB46" s="149">
        <v>0</v>
      </c>
      <c r="DD46" s="147">
        <f t="shared" si="25"/>
        <v>-2476834.7961974815</v>
      </c>
      <c r="DE46" s="148">
        <f t="shared" si="26"/>
        <v>-8.2538576047453238E-2</v>
      </c>
      <c r="DF46" s="149">
        <f t="shared" si="27"/>
        <v>-246.59844645534463</v>
      </c>
      <c r="DH46" s="196">
        <v>99600.453740000012</v>
      </c>
      <c r="DI46" s="197">
        <v>306128.3224</v>
      </c>
      <c r="DJ46" s="198">
        <f t="shared" si="28"/>
        <v>206527.86865999998</v>
      </c>
      <c r="DL46" s="196" t="e">
        <f>#REF!+DJ46</f>
        <v>#REF!</v>
      </c>
      <c r="DM46" s="198" t="e">
        <f t="shared" si="29"/>
        <v>#REF!</v>
      </c>
      <c r="DN46" s="82">
        <v>102</v>
      </c>
      <c r="DO46" s="82" t="s">
        <v>865</v>
      </c>
      <c r="DP46" s="192">
        <v>10091</v>
      </c>
      <c r="DQ46" s="192">
        <v>23758179.771125738</v>
      </c>
      <c r="DR46" s="192">
        <v>7323221.3445187733</v>
      </c>
      <c r="DS46" s="192">
        <v>568814</v>
      </c>
      <c r="DU46" s="193">
        <v>24360401.771125738</v>
      </c>
      <c r="DV46" s="194"/>
      <c r="DW46" s="149">
        <v>5481468.8079449143</v>
      </c>
      <c r="DX46" s="194"/>
      <c r="DY46" s="149">
        <v>166337.88303675104</v>
      </c>
      <c r="DZ46" s="192"/>
      <c r="EA46" s="192">
        <v>30008208.462107401</v>
      </c>
      <c r="EB46" s="195">
        <v>2973.7596335454764</v>
      </c>
      <c r="ED46" s="196"/>
      <c r="EE46" s="197"/>
      <c r="EF46" s="198">
        <v>206527.86865999998</v>
      </c>
      <c r="EH46" s="196">
        <v>30214736.330767401</v>
      </c>
      <c r="EI46" s="198">
        <v>2517894.6942306166</v>
      </c>
      <c r="EK46" s="199">
        <v>4</v>
      </c>
    </row>
    <row r="47" spans="1:141" ht="13.8" x14ac:dyDescent="0.25">
      <c r="A47" s="30">
        <v>105</v>
      </c>
      <c r="B47" s="235" t="s">
        <v>90</v>
      </c>
      <c r="C47" s="180">
        <v>2271</v>
      </c>
      <c r="D47" s="180">
        <v>9649414.2365035601</v>
      </c>
      <c r="E47" s="181">
        <v>2064321.6382836299</v>
      </c>
      <c r="F47" s="200">
        <v>-479240</v>
      </c>
      <c r="G47" s="181">
        <f t="shared" si="40"/>
        <v>9170174.2365035601</v>
      </c>
      <c r="H47" s="183">
        <f t="shared" si="9"/>
        <v>4037.9455026435758</v>
      </c>
      <c r="I47" s="184">
        <v>1461669.7413316818</v>
      </c>
      <c r="J47" s="181">
        <f t="shared" si="10"/>
        <v>10631843.977835242</v>
      </c>
      <c r="K47" s="183">
        <f t="shared" si="11"/>
        <v>4681.5693429481471</v>
      </c>
      <c r="L47" s="185">
        <v>14225.68</v>
      </c>
      <c r="M47" s="185">
        <v>25606.224000000002</v>
      </c>
      <c r="N47" s="186">
        <v>11380.544000000002</v>
      </c>
      <c r="O47" s="187">
        <v>-706</v>
      </c>
      <c r="P47" s="159">
        <f t="shared" si="12"/>
        <v>10642518.521835241</v>
      </c>
      <c r="Q47" s="188">
        <v>156407</v>
      </c>
      <c r="R47" s="189"/>
      <c r="S47" s="190"/>
      <c r="U47" s="184"/>
      <c r="W47" s="82">
        <v>103</v>
      </c>
      <c r="X47" s="82" t="s">
        <v>470</v>
      </c>
      <c r="Y47" s="192">
        <v>2184</v>
      </c>
      <c r="Z47" s="192">
        <v>4957999.13658363</v>
      </c>
      <c r="AA47" s="192">
        <v>1852998.7930329447</v>
      </c>
      <c r="AB47" s="192">
        <v>-497301</v>
      </c>
      <c r="AD47" s="193">
        <f t="shared" si="30"/>
        <v>4460698.13658363</v>
      </c>
      <c r="AE47" s="194"/>
      <c r="AF47" s="149">
        <v>1409774.622786395</v>
      </c>
      <c r="AG47" s="194"/>
      <c r="AH47" s="149">
        <f t="shared" si="31"/>
        <v>-28192.658725894216</v>
      </c>
      <c r="AI47" s="149">
        <v>-40322.05841029057</v>
      </c>
      <c r="AJ47" s="192"/>
      <c r="AK47" s="192">
        <f t="shared" si="32"/>
        <v>5842280.1006441312</v>
      </c>
      <c r="AL47" s="195">
        <f t="shared" si="13"/>
        <v>2675.0366761191076</v>
      </c>
      <c r="AM47" s="194"/>
      <c r="AN47" s="149">
        <v>0</v>
      </c>
      <c r="AP47" s="147">
        <f t="shared" si="14"/>
        <v>-375927.62266451772</v>
      </c>
      <c r="AQ47" s="148">
        <f t="shared" si="15"/>
        <v>-6.0455944766105406E-2</v>
      </c>
      <c r="AR47" s="149">
        <f t="shared" si="33"/>
        <v>-172.12803235554841</v>
      </c>
      <c r="AT47" s="82">
        <v>103</v>
      </c>
      <c r="AU47" s="82" t="s">
        <v>470</v>
      </c>
      <c r="AV47" s="192">
        <v>2184</v>
      </c>
      <c r="AW47" s="192">
        <v>4937899.585551546</v>
      </c>
      <c r="AX47" s="192">
        <v>1858781.4926185641</v>
      </c>
      <c r="AY47" s="192">
        <v>-497301</v>
      </c>
      <c r="BA47" s="193">
        <f t="shared" si="34"/>
        <v>4440598.585551546</v>
      </c>
      <c r="BB47" s="194"/>
      <c r="BC47" s="149">
        <v>1409774.622786395</v>
      </c>
      <c r="BD47" s="194"/>
      <c r="BE47" s="149">
        <v>-40322.05841029057</v>
      </c>
      <c r="BF47" s="192"/>
      <c r="BG47" s="192">
        <f t="shared" si="35"/>
        <v>5810051.1499276506</v>
      </c>
      <c r="BH47" s="195">
        <f t="shared" si="16"/>
        <v>2660.2798305529536</v>
      </c>
      <c r="BI47" s="194"/>
      <c r="BJ47" s="149">
        <v>0</v>
      </c>
      <c r="BL47" s="147">
        <f t="shared" si="17"/>
        <v>-408156.57338099834</v>
      </c>
      <c r="BM47" s="148">
        <f t="shared" si="18"/>
        <v>-6.5638941563666856E-2</v>
      </c>
      <c r="BN47" s="149">
        <f t="shared" si="36"/>
        <v>-186.88487792170253</v>
      </c>
      <c r="BP47" s="82">
        <v>103</v>
      </c>
      <c r="BQ47" s="82" t="s">
        <v>470</v>
      </c>
      <c r="BR47" s="192">
        <v>2184</v>
      </c>
      <c r="BS47" s="192">
        <v>4915838.8047170416</v>
      </c>
      <c r="BT47" s="192">
        <v>1834958.1159605349</v>
      </c>
      <c r="BU47" s="192">
        <v>-497301</v>
      </c>
      <c r="BW47" s="193">
        <f t="shared" si="37"/>
        <v>4418537.8047170416</v>
      </c>
      <c r="BX47" s="194"/>
      <c r="BY47" s="149">
        <v>1406644.7245871888</v>
      </c>
      <c r="BZ47" s="194"/>
      <c r="CA47" s="149">
        <v>-187513.96268850565</v>
      </c>
      <c r="CB47" s="192"/>
      <c r="CC47" s="192">
        <f t="shared" si="38"/>
        <v>5637668.5666157249</v>
      </c>
      <c r="CD47" s="195">
        <f t="shared" si="19"/>
        <v>2581.3500762892513</v>
      </c>
      <c r="CE47" s="194"/>
      <c r="CF47" s="149">
        <v>0</v>
      </c>
      <c r="CH47" s="147">
        <f t="shared" si="20"/>
        <v>-580539.15669292398</v>
      </c>
      <c r="CI47" s="148">
        <f t="shared" si="21"/>
        <v>-9.3361171341510701E-2</v>
      </c>
      <c r="CJ47" s="149">
        <f t="shared" si="39"/>
        <v>-265.81463218540478</v>
      </c>
      <c r="CL47" s="82">
        <v>103</v>
      </c>
      <c r="CM47" s="82" t="s">
        <v>470</v>
      </c>
      <c r="CN47" s="192">
        <v>2184</v>
      </c>
      <c r="CO47" s="192">
        <v>4751969.4614353245</v>
      </c>
      <c r="CP47" s="192">
        <v>1821119.9315848041</v>
      </c>
      <c r="CQ47" s="192">
        <v>-497301</v>
      </c>
      <c r="CS47" s="193">
        <f t="shared" si="22"/>
        <v>4254668.4614353245</v>
      </c>
      <c r="CT47" s="194"/>
      <c r="CU47" s="149">
        <v>1406644.7245871888</v>
      </c>
      <c r="CV47" s="194"/>
      <c r="CW47" s="149">
        <v>-187513.96268850565</v>
      </c>
      <c r="CX47" s="192"/>
      <c r="CY47" s="192">
        <f t="shared" si="23"/>
        <v>5473799.2233340079</v>
      </c>
      <c r="CZ47" s="195">
        <f t="shared" si="24"/>
        <v>2506.3183257023848</v>
      </c>
      <c r="DA47" s="194"/>
      <c r="DB47" s="149">
        <v>0</v>
      </c>
      <c r="DD47" s="147">
        <f t="shared" si="25"/>
        <v>-744408.49997464102</v>
      </c>
      <c r="DE47" s="148">
        <f t="shared" si="26"/>
        <v>-0.11971431851404095</v>
      </c>
      <c r="DF47" s="149">
        <f t="shared" si="27"/>
        <v>-340.84638277227151</v>
      </c>
      <c r="DH47" s="196">
        <v>53015.118000000002</v>
      </c>
      <c r="DI47" s="197">
        <v>55801.810099999995</v>
      </c>
      <c r="DJ47" s="198">
        <f t="shared" si="28"/>
        <v>2786.6920999999929</v>
      </c>
      <c r="DL47" s="196" t="e">
        <f>#REF!+DJ47</f>
        <v>#REF!</v>
      </c>
      <c r="DM47" s="198" t="e">
        <f t="shared" si="29"/>
        <v>#REF!</v>
      </c>
      <c r="DN47" s="82">
        <v>103</v>
      </c>
      <c r="DO47" s="82" t="s">
        <v>89</v>
      </c>
      <c r="DP47" s="192">
        <v>2235</v>
      </c>
      <c r="DQ47" s="192">
        <v>5358578.4763832521</v>
      </c>
      <c r="DR47" s="192">
        <v>1821119.9315848041</v>
      </c>
      <c r="DS47" s="192">
        <v>-499178</v>
      </c>
      <c r="DU47" s="193">
        <v>4861277.4763832521</v>
      </c>
      <c r="DV47" s="194"/>
      <c r="DW47" s="149">
        <v>1319558.5833692418</v>
      </c>
      <c r="DX47" s="194"/>
      <c r="DY47" s="149">
        <v>37371.663556154948</v>
      </c>
      <c r="DZ47" s="192"/>
      <c r="EA47" s="192">
        <v>6218207.7233086489</v>
      </c>
      <c r="EB47" s="195">
        <v>2782.1958493551001</v>
      </c>
      <c r="ED47" s="196"/>
      <c r="EE47" s="197"/>
      <c r="EF47" s="198">
        <v>2786.6920999999929</v>
      </c>
      <c r="EH47" s="196">
        <v>6220994.4154086486</v>
      </c>
      <c r="EI47" s="198">
        <v>518416.20128405403</v>
      </c>
      <c r="EK47" s="199">
        <v>5</v>
      </c>
    </row>
    <row r="48" spans="1:141" ht="13.8" x14ac:dyDescent="0.25">
      <c r="A48" s="30">
        <v>106</v>
      </c>
      <c r="B48" s="235" t="s">
        <v>778</v>
      </c>
      <c r="C48" s="180">
        <v>46470</v>
      </c>
      <c r="D48" s="180">
        <v>48850999.194875717</v>
      </c>
      <c r="E48" s="181">
        <v>-4487712.0851993347</v>
      </c>
      <c r="F48" s="200">
        <v>-2219102</v>
      </c>
      <c r="G48" s="181">
        <f t="shared" si="40"/>
        <v>46631897.194875717</v>
      </c>
      <c r="H48" s="183">
        <f t="shared" si="9"/>
        <v>1003.4839077872975</v>
      </c>
      <c r="I48" s="184">
        <v>17772965.755477317</v>
      </c>
      <c r="J48" s="181">
        <f t="shared" si="10"/>
        <v>64404862.950353034</v>
      </c>
      <c r="K48" s="183">
        <f t="shared" si="11"/>
        <v>1385.9449741844853</v>
      </c>
      <c r="L48" s="185">
        <v>1366846.0114400003</v>
      </c>
      <c r="M48" s="185">
        <v>1272344.8192000003</v>
      </c>
      <c r="N48" s="186">
        <v>-94501.192240000004</v>
      </c>
      <c r="O48" s="187">
        <v>-22633</v>
      </c>
      <c r="P48" s="159">
        <f t="shared" si="12"/>
        <v>64287728.758113034</v>
      </c>
      <c r="Q48" s="188">
        <v>3762682</v>
      </c>
      <c r="R48" s="189"/>
      <c r="S48" s="190"/>
      <c r="U48" s="184"/>
      <c r="W48" s="82">
        <v>105</v>
      </c>
      <c r="X48" s="82" t="s">
        <v>471</v>
      </c>
      <c r="Y48" s="192">
        <v>2271</v>
      </c>
      <c r="Z48" s="192">
        <v>9642749.766560534</v>
      </c>
      <c r="AA48" s="192">
        <v>2064321.6382836292</v>
      </c>
      <c r="AB48" s="192">
        <v>-490727</v>
      </c>
      <c r="AD48" s="193">
        <f t="shared" si="30"/>
        <v>9152022.766560534</v>
      </c>
      <c r="AE48" s="194"/>
      <c r="AF48" s="149">
        <v>1493869.7790496121</v>
      </c>
      <c r="AG48" s="194"/>
      <c r="AH48" s="149">
        <f t="shared" si="31"/>
        <v>-31953.184893196212</v>
      </c>
      <c r="AI48" s="149">
        <v>-45700.485370501563</v>
      </c>
      <c r="AJ48" s="192"/>
      <c r="AK48" s="192">
        <f t="shared" si="32"/>
        <v>10613939.36071695</v>
      </c>
      <c r="AL48" s="195">
        <f t="shared" si="13"/>
        <v>4673.6853195583226</v>
      </c>
      <c r="AM48" s="194"/>
      <c r="AN48" s="149">
        <v>0</v>
      </c>
      <c r="AP48" s="147">
        <f t="shared" si="14"/>
        <v>-108410.19056560099</v>
      </c>
      <c r="AQ48" s="148">
        <f t="shared" si="15"/>
        <v>-1.0110674908246535E-2</v>
      </c>
      <c r="AR48" s="149">
        <f t="shared" si="33"/>
        <v>-47.736763789344337</v>
      </c>
      <c r="AT48" s="82">
        <v>105</v>
      </c>
      <c r="AU48" s="82" t="s">
        <v>471</v>
      </c>
      <c r="AV48" s="192">
        <v>2271</v>
      </c>
      <c r="AW48" s="192">
        <v>9616132.9904791228</v>
      </c>
      <c r="AX48" s="192">
        <v>2074517.6752129074</v>
      </c>
      <c r="AY48" s="192">
        <v>-490727</v>
      </c>
      <c r="BA48" s="193">
        <f t="shared" si="34"/>
        <v>9125405.9904791228</v>
      </c>
      <c r="BB48" s="194"/>
      <c r="BC48" s="149">
        <v>1493869.7790496121</v>
      </c>
      <c r="BD48" s="194"/>
      <c r="BE48" s="149">
        <v>-45700.485370501563</v>
      </c>
      <c r="BF48" s="192"/>
      <c r="BG48" s="192">
        <f t="shared" si="35"/>
        <v>10573575.284158234</v>
      </c>
      <c r="BH48" s="195">
        <f t="shared" si="16"/>
        <v>4655.9116178591958</v>
      </c>
      <c r="BI48" s="194"/>
      <c r="BJ48" s="149">
        <v>0</v>
      </c>
      <c r="BL48" s="147">
        <f t="shared" si="17"/>
        <v>-148774.26712431759</v>
      </c>
      <c r="BM48" s="148">
        <f t="shared" si="18"/>
        <v>-1.3875155479008049E-2</v>
      </c>
      <c r="BN48" s="149">
        <f t="shared" si="36"/>
        <v>-65.51046548847097</v>
      </c>
      <c r="BP48" s="82">
        <v>105</v>
      </c>
      <c r="BQ48" s="82" t="s">
        <v>471</v>
      </c>
      <c r="BR48" s="192">
        <v>2271</v>
      </c>
      <c r="BS48" s="192">
        <v>9559507.9221542682</v>
      </c>
      <c r="BT48" s="192">
        <v>2016067.7846716526</v>
      </c>
      <c r="BU48" s="192">
        <v>-490727</v>
      </c>
      <c r="BW48" s="193">
        <f t="shared" si="37"/>
        <v>9068780.9221542682</v>
      </c>
      <c r="BX48" s="194"/>
      <c r="BY48" s="149">
        <v>1494678.6465298173</v>
      </c>
      <c r="BZ48" s="194"/>
      <c r="CA48" s="149">
        <v>-212525.83440590961</v>
      </c>
      <c r="CB48" s="192"/>
      <c r="CC48" s="192">
        <f t="shared" si="38"/>
        <v>10350933.734278176</v>
      </c>
      <c r="CD48" s="195">
        <f t="shared" si="19"/>
        <v>4557.8748279516403</v>
      </c>
      <c r="CE48" s="194"/>
      <c r="CF48" s="149">
        <v>0</v>
      </c>
      <c r="CH48" s="147">
        <f t="shared" si="20"/>
        <v>-371415.81700437516</v>
      </c>
      <c r="CI48" s="148">
        <f t="shared" si="21"/>
        <v>-3.4639405778367702E-2</v>
      </c>
      <c r="CJ48" s="149">
        <f t="shared" si="39"/>
        <v>-163.54725539602606</v>
      </c>
      <c r="CL48" s="82">
        <v>105</v>
      </c>
      <c r="CM48" s="82" t="s">
        <v>471</v>
      </c>
      <c r="CN48" s="192">
        <v>2271</v>
      </c>
      <c r="CO48" s="192">
        <v>9447980.7754404098</v>
      </c>
      <c r="CP48" s="192">
        <v>1998473.9352867347</v>
      </c>
      <c r="CQ48" s="192">
        <v>-490727</v>
      </c>
      <c r="CS48" s="193">
        <f t="shared" si="22"/>
        <v>8957253.7754404098</v>
      </c>
      <c r="CT48" s="194"/>
      <c r="CU48" s="149">
        <v>1494678.6465298173</v>
      </c>
      <c r="CV48" s="194"/>
      <c r="CW48" s="149">
        <v>-212525.83440590961</v>
      </c>
      <c r="CX48" s="192"/>
      <c r="CY48" s="192">
        <f t="shared" si="23"/>
        <v>10239406.587564318</v>
      </c>
      <c r="CZ48" s="195">
        <f t="shared" si="24"/>
        <v>4508.7655603541689</v>
      </c>
      <c r="DA48" s="194"/>
      <c r="DB48" s="149">
        <v>0</v>
      </c>
      <c r="DD48" s="147">
        <f t="shared" si="25"/>
        <v>-482942.96371823363</v>
      </c>
      <c r="DE48" s="148">
        <f t="shared" si="26"/>
        <v>-4.5040777807926112E-2</v>
      </c>
      <c r="DF48" s="149">
        <f t="shared" si="27"/>
        <v>-212.65652299349784</v>
      </c>
      <c r="DH48" s="196">
        <v>31265.326000000005</v>
      </c>
      <c r="DI48" s="197">
        <v>13593.62</v>
      </c>
      <c r="DJ48" s="198">
        <f t="shared" si="28"/>
        <v>-17671.706000000006</v>
      </c>
      <c r="DL48" s="196" t="e">
        <f>#REF!+DJ48</f>
        <v>#REF!</v>
      </c>
      <c r="DM48" s="198" t="e">
        <f t="shared" si="29"/>
        <v>#REF!</v>
      </c>
      <c r="DN48" s="82">
        <v>105</v>
      </c>
      <c r="DO48" s="82" t="s">
        <v>90</v>
      </c>
      <c r="DP48" s="192">
        <v>2287</v>
      </c>
      <c r="DQ48" s="192">
        <v>9757655.4631251656</v>
      </c>
      <c r="DR48" s="192">
        <v>1998473.9352867347</v>
      </c>
      <c r="DS48" s="192">
        <v>-492619</v>
      </c>
      <c r="DU48" s="193">
        <v>9266928.4631251656</v>
      </c>
      <c r="DV48" s="194"/>
      <c r="DW48" s="149">
        <v>1413064.542737246</v>
      </c>
      <c r="DX48" s="194"/>
      <c r="DY48" s="149">
        <v>42356.545420139286</v>
      </c>
      <c r="DZ48" s="192"/>
      <c r="EA48" s="192">
        <v>10722349.551282551</v>
      </c>
      <c r="EB48" s="195">
        <v>4688.3907089123531</v>
      </c>
      <c r="ED48" s="196"/>
      <c r="EE48" s="197"/>
      <c r="EF48" s="198">
        <v>-17671.706000000006</v>
      </c>
      <c r="EH48" s="196">
        <v>10704677.845282551</v>
      </c>
      <c r="EI48" s="198">
        <v>892056.48710687924</v>
      </c>
      <c r="EK48" s="199">
        <v>18</v>
      </c>
    </row>
    <row r="49" spans="1:141" ht="13.8" x14ac:dyDescent="0.25">
      <c r="A49" s="30">
        <v>108</v>
      </c>
      <c r="B49" s="235" t="s">
        <v>779</v>
      </c>
      <c r="C49" s="180">
        <v>10404</v>
      </c>
      <c r="D49" s="180">
        <v>19809157.776516467</v>
      </c>
      <c r="E49" s="181">
        <v>6102462.0919744456</v>
      </c>
      <c r="F49" s="200">
        <v>-1483947</v>
      </c>
      <c r="G49" s="181">
        <f t="shared" si="40"/>
        <v>18325210.776516467</v>
      </c>
      <c r="H49" s="183">
        <f t="shared" si="9"/>
        <v>1761.3620507993528</v>
      </c>
      <c r="I49" s="184">
        <v>4887678.4558476442</v>
      </c>
      <c r="J49" s="181">
        <f t="shared" si="10"/>
        <v>23212889.232364111</v>
      </c>
      <c r="K49" s="183">
        <f t="shared" si="11"/>
        <v>2231.1504452483769</v>
      </c>
      <c r="L49" s="185">
        <v>309806.85904000007</v>
      </c>
      <c r="M49" s="185">
        <v>239275.9376</v>
      </c>
      <c r="N49" s="186">
        <v>-70530.921440000064</v>
      </c>
      <c r="O49" s="187">
        <v>5203</v>
      </c>
      <c r="P49" s="159">
        <f t="shared" si="12"/>
        <v>23147561.310924109</v>
      </c>
      <c r="Q49" s="188">
        <v>666575</v>
      </c>
      <c r="R49" s="189"/>
      <c r="S49" s="190"/>
      <c r="U49" s="184"/>
      <c r="W49" s="82">
        <v>106</v>
      </c>
      <c r="X49" s="82" t="s">
        <v>472</v>
      </c>
      <c r="Y49" s="192">
        <v>46470</v>
      </c>
      <c r="Z49" s="192">
        <v>48868641.288932167</v>
      </c>
      <c r="AA49" s="192">
        <v>-4487712.0851993347</v>
      </c>
      <c r="AB49" s="192">
        <v>-2534299</v>
      </c>
      <c r="AD49" s="193">
        <f t="shared" si="30"/>
        <v>46334342.288932167</v>
      </c>
      <c r="AE49" s="194"/>
      <c r="AF49" s="149">
        <v>18542358.44558702</v>
      </c>
      <c r="AG49" s="194"/>
      <c r="AH49" s="149">
        <f t="shared" si="31"/>
        <v>-746027.83316597645</v>
      </c>
      <c r="AI49" s="149">
        <v>-1066993.2962722688</v>
      </c>
      <c r="AJ49" s="192"/>
      <c r="AK49" s="192">
        <f t="shared" si="32"/>
        <v>64130672.90135321</v>
      </c>
      <c r="AL49" s="195">
        <f t="shared" si="13"/>
        <v>1380.0446073026299</v>
      </c>
      <c r="AM49" s="194"/>
      <c r="AN49" s="149">
        <v>0</v>
      </c>
      <c r="AP49" s="147">
        <f t="shared" si="14"/>
        <v>-9082631.3996397406</v>
      </c>
      <c r="AQ49" s="148">
        <f t="shared" si="15"/>
        <v>-0.12405711620799716</v>
      </c>
      <c r="AR49" s="149">
        <f t="shared" si="33"/>
        <v>-195.45150418850312</v>
      </c>
      <c r="AT49" s="82">
        <v>106</v>
      </c>
      <c r="AU49" s="82" t="s">
        <v>472</v>
      </c>
      <c r="AV49" s="192">
        <v>46470</v>
      </c>
      <c r="AW49" s="192">
        <v>48315353.949565679</v>
      </c>
      <c r="AX49" s="192">
        <v>-4427555.5835048184</v>
      </c>
      <c r="AY49" s="192">
        <v>-2534299</v>
      </c>
      <c r="BA49" s="193">
        <f t="shared" si="34"/>
        <v>45781054.949565679</v>
      </c>
      <c r="BB49" s="194"/>
      <c r="BC49" s="149">
        <v>18542358.44558702</v>
      </c>
      <c r="BD49" s="194"/>
      <c r="BE49" s="149">
        <v>-1066993.2962722688</v>
      </c>
      <c r="BF49" s="192"/>
      <c r="BG49" s="192">
        <f t="shared" si="35"/>
        <v>63256420.098880433</v>
      </c>
      <c r="BH49" s="195">
        <f t="shared" si="16"/>
        <v>1361.2313341700115</v>
      </c>
      <c r="BI49" s="194"/>
      <c r="BJ49" s="149">
        <v>0</v>
      </c>
      <c r="BL49" s="147">
        <f t="shared" si="17"/>
        <v>-9956884.2021125183</v>
      </c>
      <c r="BM49" s="148">
        <f t="shared" si="18"/>
        <v>-0.13599829016291892</v>
      </c>
      <c r="BN49" s="149">
        <f t="shared" si="36"/>
        <v>-214.26477732112156</v>
      </c>
      <c r="BP49" s="82">
        <v>106</v>
      </c>
      <c r="BQ49" s="82" t="s">
        <v>472</v>
      </c>
      <c r="BR49" s="192">
        <v>46470</v>
      </c>
      <c r="BS49" s="192">
        <v>48744018.069473073</v>
      </c>
      <c r="BT49" s="192">
        <v>-4057579.9663109416</v>
      </c>
      <c r="BU49" s="192">
        <v>-2534299</v>
      </c>
      <c r="BW49" s="193">
        <f t="shared" si="37"/>
        <v>46209719.069473073</v>
      </c>
      <c r="BX49" s="194"/>
      <c r="BY49" s="149">
        <v>18290268.328315411</v>
      </c>
      <c r="BZ49" s="194"/>
      <c r="CA49" s="149">
        <v>-4961952.5647783531</v>
      </c>
      <c r="CB49" s="192"/>
      <c r="CC49" s="192">
        <f t="shared" si="38"/>
        <v>59538034.83301013</v>
      </c>
      <c r="CD49" s="195">
        <f t="shared" si="19"/>
        <v>1281.2144358297855</v>
      </c>
      <c r="CE49" s="194"/>
      <c r="CF49" s="149">
        <v>0</v>
      </c>
      <c r="CH49" s="147">
        <f t="shared" si="20"/>
        <v>-13675269.467982821</v>
      </c>
      <c r="CI49" s="148">
        <f t="shared" si="21"/>
        <v>-0.18678667215676198</v>
      </c>
      <c r="CJ49" s="149">
        <f t="shared" si="39"/>
        <v>-294.28167566134755</v>
      </c>
      <c r="CL49" s="82">
        <v>106</v>
      </c>
      <c r="CM49" s="82" t="s">
        <v>472</v>
      </c>
      <c r="CN49" s="192">
        <v>46470</v>
      </c>
      <c r="CO49" s="192">
        <v>47572263.121758252</v>
      </c>
      <c r="CP49" s="192">
        <v>-3201456.3673901251</v>
      </c>
      <c r="CQ49" s="192">
        <v>-2547575</v>
      </c>
      <c r="CS49" s="193">
        <f t="shared" si="22"/>
        <v>45024688.121758252</v>
      </c>
      <c r="CT49" s="194"/>
      <c r="CU49" s="149">
        <v>18290268.328315411</v>
      </c>
      <c r="CV49" s="194"/>
      <c r="CW49" s="149">
        <v>-4961952.5647783531</v>
      </c>
      <c r="CX49" s="192"/>
      <c r="CY49" s="192">
        <f t="shared" si="23"/>
        <v>58353003.885295309</v>
      </c>
      <c r="CZ49" s="195">
        <f t="shared" si="24"/>
        <v>1255.7134470689759</v>
      </c>
      <c r="DA49" s="194"/>
      <c r="DB49" s="149">
        <v>0</v>
      </c>
      <c r="DD49" s="147">
        <f t="shared" si="25"/>
        <v>-14860300.415697642</v>
      </c>
      <c r="DE49" s="148">
        <f t="shared" si="26"/>
        <v>-0.20297267767896798</v>
      </c>
      <c r="DF49" s="149">
        <f t="shared" si="27"/>
        <v>-319.78266442215715</v>
      </c>
      <c r="DH49" s="196">
        <v>1307117.6402540002</v>
      </c>
      <c r="DI49" s="197">
        <v>1318785.0443</v>
      </c>
      <c r="DJ49" s="198">
        <f t="shared" si="28"/>
        <v>11667.404045999749</v>
      </c>
      <c r="DL49" s="196" t="e">
        <f>#REF!+DJ49</f>
        <v>#REF!</v>
      </c>
      <c r="DM49" s="198" t="e">
        <f t="shared" si="29"/>
        <v>#REF!</v>
      </c>
      <c r="DN49" s="82">
        <v>106</v>
      </c>
      <c r="DO49" s="82" t="s">
        <v>778</v>
      </c>
      <c r="DP49" s="192">
        <v>46504</v>
      </c>
      <c r="DQ49" s="192">
        <v>57608297.486119762</v>
      </c>
      <c r="DR49" s="192">
        <v>-3201456.3673901251</v>
      </c>
      <c r="DS49" s="192">
        <v>-2547496</v>
      </c>
      <c r="DU49" s="193">
        <v>55073998.486119762</v>
      </c>
      <c r="DV49" s="194"/>
      <c r="DW49" s="149">
        <v>17150385.194109552</v>
      </c>
      <c r="DX49" s="194"/>
      <c r="DY49" s="149">
        <v>988920.62076365086</v>
      </c>
      <c r="DZ49" s="192"/>
      <c r="EA49" s="192">
        <v>73213304.300992951</v>
      </c>
      <c r="EB49" s="195">
        <v>1574.3442349258762</v>
      </c>
      <c r="ED49" s="196"/>
      <c r="EE49" s="197"/>
      <c r="EF49" s="198">
        <v>11667.404045999749</v>
      </c>
      <c r="EH49" s="196">
        <v>73224971.70503895</v>
      </c>
      <c r="EI49" s="198">
        <v>6102080.9754199125</v>
      </c>
      <c r="EK49" s="199">
        <v>1</v>
      </c>
    </row>
    <row r="50" spans="1:141" ht="13.8" x14ac:dyDescent="0.25">
      <c r="A50" s="30">
        <v>109</v>
      </c>
      <c r="B50" s="235" t="s">
        <v>780</v>
      </c>
      <c r="C50" s="180">
        <v>67633</v>
      </c>
      <c r="D50" s="180">
        <v>94215760.497658044</v>
      </c>
      <c r="E50" s="181">
        <v>9599561.0437602084</v>
      </c>
      <c r="F50" s="200">
        <v>-12917693</v>
      </c>
      <c r="G50" s="181">
        <f t="shared" si="40"/>
        <v>81298067.497658044</v>
      </c>
      <c r="H50" s="183">
        <f t="shared" si="9"/>
        <v>1202.047336324842</v>
      </c>
      <c r="I50" s="184">
        <v>28662883.02855077</v>
      </c>
      <c r="J50" s="181">
        <f t="shared" si="10"/>
        <v>109960950.52620882</v>
      </c>
      <c r="K50" s="183">
        <f t="shared" si="11"/>
        <v>1625.84759697498</v>
      </c>
      <c r="L50" s="185">
        <v>976664.06039999973</v>
      </c>
      <c r="M50" s="185">
        <v>620381.90480000002</v>
      </c>
      <c r="N50" s="186">
        <v>-356282.15559999971</v>
      </c>
      <c r="O50" s="187">
        <v>30115</v>
      </c>
      <c r="P50" s="159">
        <f t="shared" si="12"/>
        <v>109634783.37060882</v>
      </c>
      <c r="Q50" s="188">
        <v>3045747</v>
      </c>
      <c r="R50" s="189"/>
      <c r="S50" s="190"/>
      <c r="U50" s="184"/>
      <c r="W50" s="82">
        <v>108</v>
      </c>
      <c r="X50" s="82" t="s">
        <v>473</v>
      </c>
      <c r="Y50" s="192">
        <v>10404</v>
      </c>
      <c r="Z50" s="192">
        <v>19794849.657443386</v>
      </c>
      <c r="AA50" s="192">
        <v>6102462.0919744419</v>
      </c>
      <c r="AB50" s="192">
        <v>-1176678</v>
      </c>
      <c r="AD50" s="193">
        <f t="shared" si="30"/>
        <v>18618171.657443386</v>
      </c>
      <c r="AE50" s="194"/>
      <c r="AF50" s="149">
        <v>5040206.5123792756</v>
      </c>
      <c r="AG50" s="194"/>
      <c r="AH50" s="149">
        <f t="shared" si="31"/>
        <v>-137865.54856471784</v>
      </c>
      <c r="AI50" s="149">
        <v>-197179.79620302669</v>
      </c>
      <c r="AJ50" s="192"/>
      <c r="AK50" s="192">
        <f t="shared" si="32"/>
        <v>23520512.621257946</v>
      </c>
      <c r="AL50" s="195">
        <f t="shared" si="13"/>
        <v>2260.7182450267151</v>
      </c>
      <c r="AM50" s="194"/>
      <c r="AN50" s="149">
        <v>0</v>
      </c>
      <c r="AP50" s="147">
        <f t="shared" si="14"/>
        <v>-2077646.9978139699</v>
      </c>
      <c r="AQ50" s="148">
        <f t="shared" si="15"/>
        <v>-8.1163920716629118E-2</v>
      </c>
      <c r="AR50" s="149">
        <f t="shared" si="33"/>
        <v>-199.69694327316128</v>
      </c>
      <c r="AT50" s="82">
        <v>108</v>
      </c>
      <c r="AU50" s="82" t="s">
        <v>473</v>
      </c>
      <c r="AV50" s="192">
        <v>10404</v>
      </c>
      <c r="AW50" s="192">
        <v>19704645.102589309</v>
      </c>
      <c r="AX50" s="192">
        <v>6141904.7366643976</v>
      </c>
      <c r="AY50" s="192">
        <v>-1176678</v>
      </c>
      <c r="BA50" s="193">
        <f t="shared" si="34"/>
        <v>18527967.102589309</v>
      </c>
      <c r="BB50" s="194"/>
      <c r="BC50" s="149">
        <v>5040206.5123792756</v>
      </c>
      <c r="BD50" s="194"/>
      <c r="BE50" s="149">
        <v>-197179.79620302669</v>
      </c>
      <c r="BF50" s="192"/>
      <c r="BG50" s="192">
        <f t="shared" si="35"/>
        <v>23370993.818765555</v>
      </c>
      <c r="BH50" s="195">
        <f t="shared" si="16"/>
        <v>2246.3469645103378</v>
      </c>
      <c r="BI50" s="194"/>
      <c r="BJ50" s="149">
        <v>0</v>
      </c>
      <c r="BL50" s="147">
        <f t="shared" si="17"/>
        <v>-2227165.8003063612</v>
      </c>
      <c r="BM50" s="148">
        <f t="shared" si="18"/>
        <v>-8.7004918847642887E-2</v>
      </c>
      <c r="BN50" s="149">
        <f t="shared" si="36"/>
        <v>-214.06822378953876</v>
      </c>
      <c r="BP50" s="82">
        <v>108</v>
      </c>
      <c r="BQ50" s="82" t="s">
        <v>473</v>
      </c>
      <c r="BR50" s="192">
        <v>10404</v>
      </c>
      <c r="BS50" s="192">
        <v>19954942.439186938</v>
      </c>
      <c r="BT50" s="192">
        <v>6383891.5240102746</v>
      </c>
      <c r="BU50" s="192">
        <v>-1176678</v>
      </c>
      <c r="BW50" s="193">
        <f t="shared" si="37"/>
        <v>18778264.439186938</v>
      </c>
      <c r="BX50" s="194"/>
      <c r="BY50" s="149">
        <v>4992727.9701382732</v>
      </c>
      <c r="BZ50" s="194"/>
      <c r="CA50" s="149">
        <v>-916966.20673277415</v>
      </c>
      <c r="CB50" s="192"/>
      <c r="CC50" s="192">
        <f t="shared" si="38"/>
        <v>22854026.20259244</v>
      </c>
      <c r="CD50" s="195">
        <f t="shared" si="19"/>
        <v>2196.657651152676</v>
      </c>
      <c r="CE50" s="194"/>
      <c r="CF50" s="149">
        <v>0</v>
      </c>
      <c r="CH50" s="147">
        <f t="shared" si="20"/>
        <v>-2744133.4164794758</v>
      </c>
      <c r="CI50" s="148">
        <f t="shared" si="21"/>
        <v>-0.10720041820643068</v>
      </c>
      <c r="CJ50" s="149">
        <f t="shared" si="39"/>
        <v>-263.75753714720065</v>
      </c>
      <c r="CL50" s="82">
        <v>108</v>
      </c>
      <c r="CM50" s="82" t="s">
        <v>473</v>
      </c>
      <c r="CN50" s="192">
        <v>10404</v>
      </c>
      <c r="CO50" s="192">
        <v>19260423.687350336</v>
      </c>
      <c r="CP50" s="192">
        <v>6204958.5343077062</v>
      </c>
      <c r="CQ50" s="192">
        <v>-1176678</v>
      </c>
      <c r="CS50" s="193">
        <f t="shared" si="22"/>
        <v>18083745.687350336</v>
      </c>
      <c r="CT50" s="194"/>
      <c r="CU50" s="149">
        <v>4992727.9701382732</v>
      </c>
      <c r="CV50" s="194"/>
      <c r="CW50" s="149">
        <v>-916966.20673277415</v>
      </c>
      <c r="CX50" s="192"/>
      <c r="CY50" s="192">
        <f t="shared" si="23"/>
        <v>22159507.450755835</v>
      </c>
      <c r="CZ50" s="195">
        <f t="shared" si="24"/>
        <v>2129.9026769277043</v>
      </c>
      <c r="DA50" s="194"/>
      <c r="DB50" s="149">
        <v>0</v>
      </c>
      <c r="DD50" s="147">
        <f t="shared" si="25"/>
        <v>-3438652.1683160812</v>
      </c>
      <c r="DE50" s="148">
        <f t="shared" si="26"/>
        <v>-0.13433200743674215</v>
      </c>
      <c r="DF50" s="149">
        <f t="shared" si="27"/>
        <v>-330.51251137217236</v>
      </c>
      <c r="DH50" s="196">
        <v>308588.76762</v>
      </c>
      <c r="DI50" s="197">
        <v>218857.28200000001</v>
      </c>
      <c r="DJ50" s="198">
        <f t="shared" si="28"/>
        <v>-89731.485619999992</v>
      </c>
      <c r="DL50" s="196" t="e">
        <f>#REF!+DJ50</f>
        <v>#REF!</v>
      </c>
      <c r="DM50" s="198" t="e">
        <f t="shared" si="29"/>
        <v>#REF!</v>
      </c>
      <c r="DN50" s="82">
        <v>108</v>
      </c>
      <c r="DO50" s="82" t="s">
        <v>779</v>
      </c>
      <c r="DP50" s="192">
        <v>10510</v>
      </c>
      <c r="DQ50" s="192">
        <v>21923295.606333598</v>
      </c>
      <c r="DR50" s="192">
        <v>6204958.5343077099</v>
      </c>
      <c r="DS50" s="192">
        <v>-1257199</v>
      </c>
      <c r="DU50" s="193">
        <v>20746617.606333598</v>
      </c>
      <c r="DV50" s="194"/>
      <c r="DW50" s="149">
        <v>4668790.0039402479</v>
      </c>
      <c r="DX50" s="194"/>
      <c r="DY50" s="149">
        <v>182752.00879807191</v>
      </c>
      <c r="DZ50" s="192"/>
      <c r="EA50" s="192">
        <v>25598159.619071916</v>
      </c>
      <c r="EB50" s="195">
        <v>2435.6003443455675</v>
      </c>
      <c r="ED50" s="196"/>
      <c r="EE50" s="197"/>
      <c r="EF50" s="198">
        <v>-89731.485619999992</v>
      </c>
      <c r="EH50" s="196">
        <v>25508428.133451916</v>
      </c>
      <c r="EI50" s="198">
        <v>2125702.3444543262</v>
      </c>
      <c r="EK50" s="199">
        <v>6</v>
      </c>
    </row>
    <row r="51" spans="1:141" ht="13.8" x14ac:dyDescent="0.25">
      <c r="A51" s="30">
        <v>111</v>
      </c>
      <c r="B51" s="235" t="s">
        <v>94</v>
      </c>
      <c r="C51" s="180">
        <v>18667</v>
      </c>
      <c r="D51" s="180">
        <v>42738810.94759094</v>
      </c>
      <c r="E51" s="181">
        <v>8291156.144199972</v>
      </c>
      <c r="F51" s="200">
        <v>-2685756</v>
      </c>
      <c r="G51" s="181">
        <f t="shared" si="40"/>
        <v>40053054.94759094</v>
      </c>
      <c r="H51" s="183">
        <f t="shared" si="9"/>
        <v>2145.6610568163574</v>
      </c>
      <c r="I51" s="184">
        <v>9047232.7907418758</v>
      </c>
      <c r="J51" s="181">
        <f t="shared" si="10"/>
        <v>49100287.738332815</v>
      </c>
      <c r="K51" s="183">
        <f t="shared" si="11"/>
        <v>2630.3255873109133</v>
      </c>
      <c r="L51" s="185">
        <v>368910.2917360001</v>
      </c>
      <c r="M51" s="185">
        <v>344403.71280000004</v>
      </c>
      <c r="N51" s="186">
        <v>-24506.578936000064</v>
      </c>
      <c r="O51" s="187">
        <v>8870</v>
      </c>
      <c r="P51" s="159">
        <f t="shared" si="12"/>
        <v>49084651.159396812</v>
      </c>
      <c r="Q51" s="188">
        <v>968872</v>
      </c>
      <c r="R51" s="189"/>
      <c r="S51" s="190"/>
      <c r="U51" s="184"/>
      <c r="W51" s="82">
        <v>109</v>
      </c>
      <c r="X51" s="82" t="s">
        <v>474</v>
      </c>
      <c r="Y51" s="192">
        <v>67633</v>
      </c>
      <c r="Z51" s="192">
        <v>94180263.058956712</v>
      </c>
      <c r="AA51" s="192">
        <v>9599561.0437601581</v>
      </c>
      <c r="AB51" s="192">
        <v>-12145192</v>
      </c>
      <c r="AD51" s="193">
        <f t="shared" si="30"/>
        <v>82035071.058956712</v>
      </c>
      <c r="AE51" s="194"/>
      <c r="AF51" s="149">
        <v>29777544.252216399</v>
      </c>
      <c r="AG51" s="194"/>
      <c r="AH51" s="149">
        <f t="shared" si="31"/>
        <v>-1094953.7164434232</v>
      </c>
      <c r="AI51" s="149">
        <v>-1566038.4549132683</v>
      </c>
      <c r="AJ51" s="192"/>
      <c r="AK51" s="192">
        <f t="shared" si="32"/>
        <v>110717661.59472969</v>
      </c>
      <c r="AL51" s="195">
        <f t="shared" si="13"/>
        <v>1637.0360858564561</v>
      </c>
      <c r="AM51" s="194"/>
      <c r="AN51" s="149">
        <v>0</v>
      </c>
      <c r="AP51" s="147">
        <f t="shared" si="14"/>
        <v>-9599409.5078048855</v>
      </c>
      <c r="AQ51" s="148">
        <f t="shared" si="15"/>
        <v>-7.978426851518218E-2</v>
      </c>
      <c r="AR51" s="149">
        <f t="shared" si="33"/>
        <v>-141.93381201195993</v>
      </c>
      <c r="AT51" s="82">
        <v>109</v>
      </c>
      <c r="AU51" s="82" t="s">
        <v>474</v>
      </c>
      <c r="AV51" s="192">
        <v>67633</v>
      </c>
      <c r="AW51" s="192">
        <v>93483321.395701751</v>
      </c>
      <c r="AX51" s="192">
        <v>9737782.7540852614</v>
      </c>
      <c r="AY51" s="192">
        <v>-12145192</v>
      </c>
      <c r="BA51" s="193">
        <f t="shared" si="34"/>
        <v>81338129.395701751</v>
      </c>
      <c r="BB51" s="194"/>
      <c r="BC51" s="149">
        <v>29777544.252216399</v>
      </c>
      <c r="BD51" s="194"/>
      <c r="BE51" s="149">
        <v>-1566038.4549132683</v>
      </c>
      <c r="BF51" s="192"/>
      <c r="BG51" s="192">
        <f t="shared" si="35"/>
        <v>109549635.19300488</v>
      </c>
      <c r="BH51" s="195">
        <f t="shared" si="16"/>
        <v>1619.7660194432433</v>
      </c>
      <c r="BI51" s="194"/>
      <c r="BJ51" s="149">
        <v>0</v>
      </c>
      <c r="BL51" s="147">
        <f t="shared" si="17"/>
        <v>-10767435.909529701</v>
      </c>
      <c r="BM51" s="148">
        <f t="shared" si="18"/>
        <v>-8.9492171068174184E-2</v>
      </c>
      <c r="BN51" s="149">
        <f t="shared" si="36"/>
        <v>-159.20387842517263</v>
      </c>
      <c r="BP51" s="82">
        <v>109</v>
      </c>
      <c r="BQ51" s="82" t="s">
        <v>474</v>
      </c>
      <c r="BR51" s="192">
        <v>67633</v>
      </c>
      <c r="BS51" s="192">
        <v>94737988.021556124</v>
      </c>
      <c r="BT51" s="192">
        <v>10923242.72064917</v>
      </c>
      <c r="BU51" s="192">
        <v>-12145192</v>
      </c>
      <c r="BW51" s="193">
        <f t="shared" si="37"/>
        <v>82592796.021556124</v>
      </c>
      <c r="BX51" s="194"/>
      <c r="BY51" s="149">
        <v>29489333.009712651</v>
      </c>
      <c r="BZ51" s="194"/>
      <c r="CA51" s="149">
        <v>-7282715.4163446268</v>
      </c>
      <c r="CB51" s="192"/>
      <c r="CC51" s="192">
        <f t="shared" si="38"/>
        <v>104799413.61492415</v>
      </c>
      <c r="CD51" s="195">
        <f t="shared" si="19"/>
        <v>1549.5307559168475</v>
      </c>
      <c r="CE51" s="194"/>
      <c r="CF51" s="149">
        <v>0</v>
      </c>
      <c r="CH51" s="147">
        <f t="shared" si="20"/>
        <v>-15517657.48761043</v>
      </c>
      <c r="CI51" s="148">
        <f t="shared" si="21"/>
        <v>-0.12897303221740025</v>
      </c>
      <c r="CJ51" s="149">
        <f t="shared" si="39"/>
        <v>-229.43914195156844</v>
      </c>
      <c r="CL51" s="82">
        <v>109</v>
      </c>
      <c r="CM51" s="82" t="s">
        <v>474</v>
      </c>
      <c r="CN51" s="192">
        <v>67633</v>
      </c>
      <c r="CO51" s="192">
        <v>89662518.385485411</v>
      </c>
      <c r="CP51" s="192">
        <v>9330978.8552854992</v>
      </c>
      <c r="CQ51" s="192">
        <v>-12145192</v>
      </c>
      <c r="CS51" s="193">
        <f t="shared" si="22"/>
        <v>77517326.385485411</v>
      </c>
      <c r="CT51" s="194"/>
      <c r="CU51" s="149">
        <v>29489333.009712651</v>
      </c>
      <c r="CV51" s="194"/>
      <c r="CW51" s="149">
        <v>-7282715.4163446268</v>
      </c>
      <c r="CX51" s="192"/>
      <c r="CY51" s="192">
        <f t="shared" si="23"/>
        <v>99723943.978853434</v>
      </c>
      <c r="CZ51" s="195">
        <f t="shared" si="24"/>
        <v>1474.4864781815597</v>
      </c>
      <c r="DA51" s="194"/>
      <c r="DB51" s="149">
        <v>0</v>
      </c>
      <c r="DD51" s="147">
        <f t="shared" si="25"/>
        <v>-20593127.123681143</v>
      </c>
      <c r="DE51" s="148">
        <f t="shared" si="26"/>
        <v>-0.17115715114218177</v>
      </c>
      <c r="DF51" s="149">
        <f t="shared" si="27"/>
        <v>-304.48341968685617</v>
      </c>
      <c r="DH51" s="196">
        <v>796083.16806000005</v>
      </c>
      <c r="DI51" s="197">
        <v>753290.45229999989</v>
      </c>
      <c r="DJ51" s="198">
        <f t="shared" si="28"/>
        <v>-42792.715760000166</v>
      </c>
      <c r="DL51" s="196" t="e">
        <f>#REF!+DJ51</f>
        <v>#REF!</v>
      </c>
      <c r="DM51" s="198" t="e">
        <f t="shared" si="29"/>
        <v>#REF!</v>
      </c>
      <c r="DN51" s="82">
        <v>109</v>
      </c>
      <c r="DO51" s="82" t="s">
        <v>780</v>
      </c>
      <c r="DP51" s="192">
        <v>67532</v>
      </c>
      <c r="DQ51" s="192">
        <v>103394197.80948174</v>
      </c>
      <c r="DR51" s="192">
        <v>9330978.8552854992</v>
      </c>
      <c r="DS51" s="192">
        <v>-12198925</v>
      </c>
      <c r="DU51" s="193">
        <v>91249005.80948174</v>
      </c>
      <c r="DV51" s="194"/>
      <c r="DW51" s="149">
        <v>27616615.013175845</v>
      </c>
      <c r="DX51" s="194"/>
      <c r="DY51" s="149">
        <v>1451450.2798769963</v>
      </c>
      <c r="DZ51" s="192"/>
      <c r="EA51" s="192">
        <v>120317071.10253458</v>
      </c>
      <c r="EB51" s="195">
        <v>1781.6305026140878</v>
      </c>
      <c r="ED51" s="196"/>
      <c r="EE51" s="197"/>
      <c r="EF51" s="198">
        <v>-42792.715760000166</v>
      </c>
      <c r="EH51" s="196">
        <v>120274278.38677457</v>
      </c>
      <c r="EI51" s="198">
        <v>10022856.532231214</v>
      </c>
      <c r="EK51" s="199">
        <v>5</v>
      </c>
    </row>
    <row r="52" spans="1:141" ht="13.8" x14ac:dyDescent="0.25">
      <c r="A52" s="30">
        <v>139</v>
      </c>
      <c r="B52" s="235" t="s">
        <v>866</v>
      </c>
      <c r="C52" s="180">
        <v>9844</v>
      </c>
      <c r="D52" s="180">
        <v>26701953.657792032</v>
      </c>
      <c r="E52" s="181">
        <v>8288054.8079323312</v>
      </c>
      <c r="F52" s="200">
        <v>-137033</v>
      </c>
      <c r="G52" s="181">
        <f t="shared" si="40"/>
        <v>26564920.657792032</v>
      </c>
      <c r="H52" s="183">
        <f t="shared" si="9"/>
        <v>2698.5900708850095</v>
      </c>
      <c r="I52" s="184">
        <v>4131282.7692576</v>
      </c>
      <c r="J52" s="181">
        <f t="shared" si="10"/>
        <v>30696203.427049633</v>
      </c>
      <c r="K52" s="183">
        <f t="shared" si="11"/>
        <v>3118.2652810899667</v>
      </c>
      <c r="L52" s="185">
        <v>222802.60016</v>
      </c>
      <c r="M52" s="185">
        <v>143821.62480000002</v>
      </c>
      <c r="N52" s="186">
        <v>-78980.975359999982</v>
      </c>
      <c r="O52" s="187">
        <v>1388</v>
      </c>
      <c r="P52" s="159">
        <f t="shared" si="12"/>
        <v>30618610.451689634</v>
      </c>
      <c r="Q52" s="188">
        <v>670820</v>
      </c>
      <c r="R52" s="189"/>
      <c r="S52" s="190"/>
      <c r="U52" s="184"/>
      <c r="W52" s="82">
        <v>111</v>
      </c>
      <c r="X52" s="82" t="s">
        <v>475</v>
      </c>
      <c r="Y52" s="192">
        <v>18667</v>
      </c>
      <c r="Z52" s="192">
        <v>42747983.786554359</v>
      </c>
      <c r="AA52" s="192">
        <v>8291156.1441999646</v>
      </c>
      <c r="AB52" s="192">
        <v>-2273216</v>
      </c>
      <c r="AD52" s="193">
        <f t="shared" si="30"/>
        <v>40474767.786554359</v>
      </c>
      <c r="AE52" s="194"/>
      <c r="AF52" s="149">
        <v>9348730.6477229483</v>
      </c>
      <c r="AG52" s="194"/>
      <c r="AH52" s="149">
        <f t="shared" si="31"/>
        <v>-260302.69000869751</v>
      </c>
      <c r="AI52" s="149">
        <v>-372293.38222174183</v>
      </c>
      <c r="AJ52" s="192"/>
      <c r="AK52" s="192">
        <f t="shared" si="32"/>
        <v>49563195.744268611</v>
      </c>
      <c r="AL52" s="195">
        <f t="shared" si="13"/>
        <v>2655.1237876610389</v>
      </c>
      <c r="AM52" s="194"/>
      <c r="AN52" s="149">
        <v>0</v>
      </c>
      <c r="AP52" s="147">
        <f t="shared" si="14"/>
        <v>-2447219.2085489258</v>
      </c>
      <c r="AQ52" s="148">
        <f t="shared" si="15"/>
        <v>-4.7052483829805584E-2</v>
      </c>
      <c r="AR52" s="149">
        <f t="shared" si="33"/>
        <v>-131.09868798140707</v>
      </c>
      <c r="AT52" s="82">
        <v>111</v>
      </c>
      <c r="AU52" s="82" t="s">
        <v>475</v>
      </c>
      <c r="AV52" s="192">
        <v>18667</v>
      </c>
      <c r="AW52" s="192">
        <v>42525875.348595381</v>
      </c>
      <c r="AX52" s="192">
        <v>8339227.3640261116</v>
      </c>
      <c r="AY52" s="192">
        <v>-2273216</v>
      </c>
      <c r="BA52" s="193">
        <f t="shared" si="34"/>
        <v>40252659.348595381</v>
      </c>
      <c r="BB52" s="194"/>
      <c r="BC52" s="149">
        <v>9348730.6477229483</v>
      </c>
      <c r="BD52" s="194"/>
      <c r="BE52" s="149">
        <v>-372293.38222174183</v>
      </c>
      <c r="BF52" s="192"/>
      <c r="BG52" s="192">
        <f t="shared" si="35"/>
        <v>49229096.614096582</v>
      </c>
      <c r="BH52" s="195">
        <f t="shared" si="16"/>
        <v>2637.2259395776814</v>
      </c>
      <c r="BI52" s="194"/>
      <c r="BJ52" s="149">
        <v>0</v>
      </c>
      <c r="BL52" s="147">
        <f t="shared" si="17"/>
        <v>-2781318.338720955</v>
      </c>
      <c r="BM52" s="148">
        <f t="shared" si="18"/>
        <v>-5.3476180515846544E-2</v>
      </c>
      <c r="BN52" s="149">
        <f t="shared" si="36"/>
        <v>-148.99653606476429</v>
      </c>
      <c r="BP52" s="82">
        <v>111</v>
      </c>
      <c r="BQ52" s="82" t="s">
        <v>475</v>
      </c>
      <c r="BR52" s="192">
        <v>18667</v>
      </c>
      <c r="BS52" s="192">
        <v>44014014.235199496</v>
      </c>
      <c r="BT52" s="192">
        <v>9809773.7809500843</v>
      </c>
      <c r="BU52" s="192">
        <v>-2273216</v>
      </c>
      <c r="BW52" s="193">
        <f t="shared" si="37"/>
        <v>41740798.235199496</v>
      </c>
      <c r="BX52" s="194"/>
      <c r="BY52" s="149">
        <v>9276060.3454791196</v>
      </c>
      <c r="BZ52" s="194"/>
      <c r="CA52" s="149">
        <v>-1731315.5661043597</v>
      </c>
      <c r="CB52" s="192"/>
      <c r="CC52" s="192">
        <f t="shared" si="38"/>
        <v>49285543.014574252</v>
      </c>
      <c r="CD52" s="195">
        <f t="shared" si="19"/>
        <v>2640.2497998914796</v>
      </c>
      <c r="CE52" s="194"/>
      <c r="CF52" s="149">
        <v>0</v>
      </c>
      <c r="CH52" s="147">
        <f t="shared" si="20"/>
        <v>-2724871.9382432848</v>
      </c>
      <c r="CI52" s="148">
        <f t="shared" si="21"/>
        <v>-5.2390890184498932E-2</v>
      </c>
      <c r="CJ52" s="149">
        <f t="shared" si="39"/>
        <v>-145.97267575096615</v>
      </c>
      <c r="CL52" s="82">
        <v>111</v>
      </c>
      <c r="CM52" s="82" t="s">
        <v>475</v>
      </c>
      <c r="CN52" s="192">
        <v>18667</v>
      </c>
      <c r="CO52" s="192">
        <v>41813299.776179127</v>
      </c>
      <c r="CP52" s="192">
        <v>9349513.6688725185</v>
      </c>
      <c r="CQ52" s="192">
        <v>-2273216</v>
      </c>
      <c r="CS52" s="193">
        <f t="shared" si="22"/>
        <v>39540083.776179127</v>
      </c>
      <c r="CT52" s="194"/>
      <c r="CU52" s="149">
        <v>9276060.3454791196</v>
      </c>
      <c r="CV52" s="194"/>
      <c r="CW52" s="149">
        <v>-1731315.5661043597</v>
      </c>
      <c r="CX52" s="192"/>
      <c r="CY52" s="192">
        <f t="shared" si="23"/>
        <v>47084828.555553891</v>
      </c>
      <c r="CZ52" s="195">
        <f t="shared" si="24"/>
        <v>2522.3564876816786</v>
      </c>
      <c r="DA52" s="194"/>
      <c r="DB52" s="149">
        <v>0</v>
      </c>
      <c r="DD52" s="147">
        <f t="shared" si="25"/>
        <v>-4925586.3972636461</v>
      </c>
      <c r="DE52" s="148">
        <f t="shared" si="26"/>
        <v>-9.4703847330039698E-2</v>
      </c>
      <c r="DF52" s="149">
        <f t="shared" si="27"/>
        <v>-263.86598796076748</v>
      </c>
      <c r="DH52" s="196">
        <v>404736.44188000006</v>
      </c>
      <c r="DI52" s="197">
        <v>581806.93599999999</v>
      </c>
      <c r="DJ52" s="198">
        <f t="shared" si="28"/>
        <v>177070.49411999993</v>
      </c>
      <c r="DL52" s="196" t="e">
        <f>#REF!+DJ52</f>
        <v>#REF!</v>
      </c>
      <c r="DM52" s="198" t="e">
        <f t="shared" si="29"/>
        <v>#REF!</v>
      </c>
      <c r="DN52" s="82">
        <v>111</v>
      </c>
      <c r="DO52" s="82" t="s">
        <v>94</v>
      </c>
      <c r="DP52" s="192">
        <v>18889</v>
      </c>
      <c r="DQ52" s="192">
        <v>45231633.36878442</v>
      </c>
      <c r="DR52" s="192">
        <v>9349513.6688725259</v>
      </c>
      <c r="DS52" s="192">
        <v>-2273356</v>
      </c>
      <c r="DU52" s="193">
        <v>42958417.36878442</v>
      </c>
      <c r="DV52" s="194"/>
      <c r="DW52" s="149">
        <v>8706945.1857572701</v>
      </c>
      <c r="DX52" s="194"/>
      <c r="DY52" s="149">
        <v>345052.39827584306</v>
      </c>
      <c r="DZ52" s="192"/>
      <c r="EA52" s="192">
        <v>52010414.952817537</v>
      </c>
      <c r="EB52" s="195">
        <v>2753.4763594058732</v>
      </c>
      <c r="ED52" s="196"/>
      <c r="EE52" s="197"/>
      <c r="EF52" s="198">
        <v>177070.49411999993</v>
      </c>
      <c r="EH52" s="196">
        <v>52187485.446937539</v>
      </c>
      <c r="EI52" s="198">
        <v>4348957.1205781279</v>
      </c>
      <c r="EK52" s="199">
        <v>7</v>
      </c>
    </row>
    <row r="53" spans="1:141" ht="13.8" x14ac:dyDescent="0.25">
      <c r="A53" s="30">
        <v>140</v>
      </c>
      <c r="B53" s="235" t="s">
        <v>781</v>
      </c>
      <c r="C53" s="180">
        <v>21368</v>
      </c>
      <c r="D53" s="180">
        <v>52479391.700701609</v>
      </c>
      <c r="E53" s="181">
        <v>11521776.999247974</v>
      </c>
      <c r="F53" s="200">
        <v>-1502305</v>
      </c>
      <c r="G53" s="181">
        <f t="shared" si="40"/>
        <v>50977086.700701609</v>
      </c>
      <c r="H53" s="183">
        <f t="shared" si="9"/>
        <v>2385.674218490341</v>
      </c>
      <c r="I53" s="184">
        <v>10554812.794242427</v>
      </c>
      <c r="J53" s="181">
        <f t="shared" si="10"/>
        <v>61531899.494944036</v>
      </c>
      <c r="K53" s="183">
        <f t="shared" si="11"/>
        <v>2879.6283926873848</v>
      </c>
      <c r="L53" s="185">
        <v>403454.51048</v>
      </c>
      <c r="M53" s="185">
        <v>442703.16160000005</v>
      </c>
      <c r="N53" s="186">
        <v>39248.651120000053</v>
      </c>
      <c r="O53" s="187">
        <v>7272</v>
      </c>
      <c r="P53" s="159">
        <f t="shared" si="12"/>
        <v>61578420.146064036</v>
      </c>
      <c r="Q53" s="188">
        <v>1188080</v>
      </c>
      <c r="R53" s="189"/>
      <c r="S53" s="190"/>
      <c r="U53" s="184"/>
      <c r="W53" s="82">
        <v>139</v>
      </c>
      <c r="X53" s="82" t="s">
        <v>476</v>
      </c>
      <c r="Y53" s="192">
        <v>9844</v>
      </c>
      <c r="Z53" s="192">
        <v>26694339.754041586</v>
      </c>
      <c r="AA53" s="192">
        <v>8288054.8079323284</v>
      </c>
      <c r="AB53" s="192">
        <v>-156486</v>
      </c>
      <c r="AD53" s="193">
        <f t="shared" si="30"/>
        <v>26537853.754041586</v>
      </c>
      <c r="AE53" s="194"/>
      <c r="AF53" s="149">
        <v>4253209.8894809354</v>
      </c>
      <c r="AG53" s="194"/>
      <c r="AH53" s="149">
        <f t="shared" si="31"/>
        <v>-127328.09847217085</v>
      </c>
      <c r="AI53" s="149">
        <v>-182108.79200089554</v>
      </c>
      <c r="AJ53" s="192"/>
      <c r="AK53" s="192">
        <f t="shared" si="32"/>
        <v>30663735.545050353</v>
      </c>
      <c r="AL53" s="195">
        <f t="shared" si="13"/>
        <v>3114.9670403342498</v>
      </c>
      <c r="AM53" s="194"/>
      <c r="AN53" s="149">
        <v>0</v>
      </c>
      <c r="AP53" s="147">
        <f t="shared" si="14"/>
        <v>-2333325.6955187917</v>
      </c>
      <c r="AQ53" s="148">
        <f t="shared" si="15"/>
        <v>-7.0713136497441181E-2</v>
      </c>
      <c r="AR53" s="149">
        <f t="shared" si="33"/>
        <v>-237.03024131641524</v>
      </c>
      <c r="AT53" s="82">
        <v>139</v>
      </c>
      <c r="AU53" s="82" t="s">
        <v>476</v>
      </c>
      <c r="AV53" s="192">
        <v>9844</v>
      </c>
      <c r="AW53" s="192">
        <v>26621686.657899164</v>
      </c>
      <c r="AX53" s="192">
        <v>8324388.9620413613</v>
      </c>
      <c r="AY53" s="192">
        <v>-156486</v>
      </c>
      <c r="BA53" s="193">
        <f t="shared" si="34"/>
        <v>26465200.657899164</v>
      </c>
      <c r="BB53" s="194"/>
      <c r="BC53" s="149">
        <v>4253209.8894809354</v>
      </c>
      <c r="BD53" s="194"/>
      <c r="BE53" s="149">
        <v>-182108.79200089554</v>
      </c>
      <c r="BF53" s="192"/>
      <c r="BG53" s="192">
        <f t="shared" si="35"/>
        <v>30536301.7553792</v>
      </c>
      <c r="BH53" s="195">
        <f t="shared" si="16"/>
        <v>3102.0217142806987</v>
      </c>
      <c r="BI53" s="194"/>
      <c r="BJ53" s="149">
        <v>0</v>
      </c>
      <c r="BL53" s="147">
        <f t="shared" si="17"/>
        <v>-2460759.4851899445</v>
      </c>
      <c r="BM53" s="148">
        <f t="shared" si="18"/>
        <v>-7.4575110409059578E-2</v>
      </c>
      <c r="BN53" s="149">
        <f t="shared" si="36"/>
        <v>-249.97556736996592</v>
      </c>
      <c r="BP53" s="82">
        <v>139</v>
      </c>
      <c r="BQ53" s="82" t="s">
        <v>476</v>
      </c>
      <c r="BR53" s="192">
        <v>9844</v>
      </c>
      <c r="BS53" s="192">
        <v>26607520.655671645</v>
      </c>
      <c r="BT53" s="192">
        <v>8309390.1162665756</v>
      </c>
      <c r="BU53" s="192">
        <v>-156486</v>
      </c>
      <c r="BW53" s="193">
        <f t="shared" si="37"/>
        <v>26451034.655671645</v>
      </c>
      <c r="BX53" s="194"/>
      <c r="BY53" s="149">
        <v>4217131.3817903129</v>
      </c>
      <c r="BZ53" s="194"/>
      <c r="CA53" s="149">
        <v>-846879.91076839191</v>
      </c>
      <c r="CB53" s="192"/>
      <c r="CC53" s="192">
        <f t="shared" si="38"/>
        <v>29821286.126693565</v>
      </c>
      <c r="CD53" s="195">
        <f t="shared" si="19"/>
        <v>3029.3870506596472</v>
      </c>
      <c r="CE53" s="194"/>
      <c r="CF53" s="149">
        <v>0</v>
      </c>
      <c r="CH53" s="147">
        <f t="shared" si="20"/>
        <v>-3175775.1138755791</v>
      </c>
      <c r="CI53" s="148">
        <f t="shared" si="21"/>
        <v>-9.6244180374797594E-2</v>
      </c>
      <c r="CJ53" s="149">
        <f t="shared" si="39"/>
        <v>-322.61023099101777</v>
      </c>
      <c r="CL53" s="82">
        <v>139</v>
      </c>
      <c r="CM53" s="82" t="s">
        <v>476</v>
      </c>
      <c r="CN53" s="192">
        <v>9844</v>
      </c>
      <c r="CO53" s="192">
        <v>27099168.354116373</v>
      </c>
      <c r="CP53" s="192">
        <v>8976431.9315607212</v>
      </c>
      <c r="CQ53" s="192">
        <v>-156486</v>
      </c>
      <c r="CS53" s="193">
        <f t="shared" si="22"/>
        <v>26942682.354116373</v>
      </c>
      <c r="CT53" s="194"/>
      <c r="CU53" s="149">
        <v>4217131.3817903129</v>
      </c>
      <c r="CV53" s="194"/>
      <c r="CW53" s="149">
        <v>-846879.91076839191</v>
      </c>
      <c r="CX53" s="192"/>
      <c r="CY53" s="192">
        <f t="shared" si="23"/>
        <v>30312933.825138293</v>
      </c>
      <c r="CZ53" s="195">
        <f t="shared" si="24"/>
        <v>3079.3309452598837</v>
      </c>
      <c r="DA53" s="194"/>
      <c r="DB53" s="149">
        <v>0</v>
      </c>
      <c r="DD53" s="147">
        <f t="shared" si="25"/>
        <v>-2684127.4154308513</v>
      </c>
      <c r="DE53" s="148">
        <f t="shared" si="26"/>
        <v>-8.1344438398980118E-2</v>
      </c>
      <c r="DF53" s="149">
        <f t="shared" si="27"/>
        <v>-272.66633639078134</v>
      </c>
      <c r="DH53" s="196">
        <v>246996.07540000003</v>
      </c>
      <c r="DI53" s="197">
        <v>163259.3762</v>
      </c>
      <c r="DJ53" s="198">
        <f t="shared" si="28"/>
        <v>-83736.699200000032</v>
      </c>
      <c r="DL53" s="196" t="e">
        <f>#REF!+DJ53</f>
        <v>#REF!</v>
      </c>
      <c r="DM53" s="198" t="e">
        <f t="shared" si="29"/>
        <v>#REF!</v>
      </c>
      <c r="DN53" s="82">
        <v>139</v>
      </c>
      <c r="DO53" s="82" t="s">
        <v>866</v>
      </c>
      <c r="DP53" s="192">
        <v>9862</v>
      </c>
      <c r="DQ53" s="192">
        <v>29038176.838569455</v>
      </c>
      <c r="DR53" s="192">
        <v>8976431.9315607212</v>
      </c>
      <c r="DS53" s="192">
        <v>-93215</v>
      </c>
      <c r="DU53" s="193">
        <v>28881690.838569455</v>
      </c>
      <c r="DV53" s="194"/>
      <c r="DW53" s="149">
        <v>3946586.6393021308</v>
      </c>
      <c r="DX53" s="194"/>
      <c r="DY53" s="149">
        <v>168783.76269756071</v>
      </c>
      <c r="DZ53" s="192"/>
      <c r="EA53" s="192">
        <v>32997061.240569144</v>
      </c>
      <c r="EB53" s="195">
        <v>3345.8792578147581</v>
      </c>
      <c r="ED53" s="196"/>
      <c r="EE53" s="197"/>
      <c r="EF53" s="198">
        <v>-83736.699200000032</v>
      </c>
      <c r="EH53" s="196">
        <v>32913324.541369144</v>
      </c>
      <c r="EI53" s="198">
        <v>2742777.0451140953</v>
      </c>
      <c r="EK53" s="199">
        <v>17</v>
      </c>
    </row>
    <row r="54" spans="1:141" ht="13.8" x14ac:dyDescent="0.25">
      <c r="A54" s="30">
        <v>142</v>
      </c>
      <c r="B54" s="235" t="s">
        <v>867</v>
      </c>
      <c r="C54" s="180">
        <v>6711</v>
      </c>
      <c r="D54" s="180">
        <v>15330395.126217939</v>
      </c>
      <c r="E54" s="181">
        <v>4346745.0417091567</v>
      </c>
      <c r="F54" s="200">
        <v>-687456</v>
      </c>
      <c r="G54" s="181">
        <f t="shared" si="40"/>
        <v>14642939.126217939</v>
      </c>
      <c r="H54" s="183">
        <f t="shared" si="9"/>
        <v>2181.9310275991566</v>
      </c>
      <c r="I54" s="184">
        <v>3395288.6800260874</v>
      </c>
      <c r="J54" s="181">
        <f t="shared" si="10"/>
        <v>18038227.806244027</v>
      </c>
      <c r="K54" s="183">
        <f t="shared" si="11"/>
        <v>2687.8599025844178</v>
      </c>
      <c r="L54" s="185">
        <v>198970.31845600001</v>
      </c>
      <c r="M54" s="185">
        <v>526350.16</v>
      </c>
      <c r="N54" s="186">
        <v>327379.84154400002</v>
      </c>
      <c r="O54" s="187">
        <v>3177</v>
      </c>
      <c r="P54" s="159">
        <f t="shared" si="12"/>
        <v>18368784.647788025</v>
      </c>
      <c r="Q54" s="188">
        <v>346996</v>
      </c>
      <c r="R54" s="189"/>
      <c r="S54" s="190"/>
      <c r="U54" s="184"/>
      <c r="W54" s="82">
        <v>140</v>
      </c>
      <c r="X54" s="82" t="s">
        <v>477</v>
      </c>
      <c r="Y54" s="192">
        <v>21368</v>
      </c>
      <c r="Z54" s="192">
        <v>52458670.10360834</v>
      </c>
      <c r="AA54" s="192">
        <v>11521776.999247974</v>
      </c>
      <c r="AB54" s="192">
        <v>-1409056</v>
      </c>
      <c r="AD54" s="193">
        <f t="shared" si="30"/>
        <v>51049614.10360834</v>
      </c>
      <c r="AE54" s="194"/>
      <c r="AF54" s="149">
        <v>10864954.925570697</v>
      </c>
      <c r="AG54" s="194"/>
      <c r="AH54" s="149">
        <f t="shared" si="31"/>
        <v>-283021.36576411169</v>
      </c>
      <c r="AI54" s="149">
        <v>-404786.37196495046</v>
      </c>
      <c r="AJ54" s="192"/>
      <c r="AK54" s="192">
        <f t="shared" si="32"/>
        <v>61631547.663414925</v>
      </c>
      <c r="AL54" s="195">
        <f t="shared" si="13"/>
        <v>2884.2918225109943</v>
      </c>
      <c r="AM54" s="194"/>
      <c r="AN54" s="149">
        <v>0</v>
      </c>
      <c r="AP54" s="147">
        <f t="shared" si="14"/>
        <v>-1206492.9386207461</v>
      </c>
      <c r="AQ54" s="148">
        <f t="shared" si="15"/>
        <v>-1.9200040724720834E-2</v>
      </c>
      <c r="AR54" s="149">
        <f t="shared" si="33"/>
        <v>-56.462604765104182</v>
      </c>
      <c r="AT54" s="82">
        <v>140</v>
      </c>
      <c r="AU54" s="82" t="s">
        <v>477</v>
      </c>
      <c r="AV54" s="192">
        <v>21368</v>
      </c>
      <c r="AW54" s="192">
        <v>52245302.744133957</v>
      </c>
      <c r="AX54" s="192">
        <v>11516381.934112465</v>
      </c>
      <c r="AY54" s="192">
        <v>-1409056</v>
      </c>
      <c r="BA54" s="193">
        <f t="shared" si="34"/>
        <v>50836246.744133957</v>
      </c>
      <c r="BB54" s="194"/>
      <c r="BC54" s="149">
        <v>10864954.925570697</v>
      </c>
      <c r="BD54" s="194"/>
      <c r="BE54" s="149">
        <v>-404786.37196495046</v>
      </c>
      <c r="BF54" s="192"/>
      <c r="BG54" s="192">
        <f t="shared" si="35"/>
        <v>61296415.297739699</v>
      </c>
      <c r="BH54" s="195">
        <f t="shared" si="16"/>
        <v>2868.6079791154857</v>
      </c>
      <c r="BI54" s="194"/>
      <c r="BJ54" s="149">
        <v>0</v>
      </c>
      <c r="BL54" s="147">
        <f t="shared" si="17"/>
        <v>-1541625.304295972</v>
      </c>
      <c r="BM54" s="148">
        <f t="shared" si="18"/>
        <v>-2.4533312775606029E-2</v>
      </c>
      <c r="BN54" s="149">
        <f t="shared" si="36"/>
        <v>-72.146448160612692</v>
      </c>
      <c r="BP54" s="82">
        <v>140</v>
      </c>
      <c r="BQ54" s="82" t="s">
        <v>477</v>
      </c>
      <c r="BR54" s="192">
        <v>21368</v>
      </c>
      <c r="BS54" s="192">
        <v>52382864.136272274</v>
      </c>
      <c r="BT54" s="192">
        <v>11633870.622445174</v>
      </c>
      <c r="BU54" s="192">
        <v>-1409056</v>
      </c>
      <c r="BW54" s="193">
        <f t="shared" si="37"/>
        <v>50973808.136272274</v>
      </c>
      <c r="BX54" s="194"/>
      <c r="BY54" s="149">
        <v>10797278.644224536</v>
      </c>
      <c r="BZ54" s="194"/>
      <c r="CA54" s="149">
        <v>-1882421.1769426956</v>
      </c>
      <c r="CB54" s="192"/>
      <c r="CC54" s="192">
        <f t="shared" si="38"/>
        <v>59888665.603554107</v>
      </c>
      <c r="CD54" s="195">
        <f t="shared" si="19"/>
        <v>2802.726769166703</v>
      </c>
      <c r="CE54" s="194"/>
      <c r="CF54" s="149">
        <v>0</v>
      </c>
      <c r="CH54" s="147">
        <f t="shared" si="20"/>
        <v>-2949374.9984815642</v>
      </c>
      <c r="CI54" s="148">
        <f t="shared" si="21"/>
        <v>-4.6936138845583571E-2</v>
      </c>
      <c r="CJ54" s="149">
        <f t="shared" si="39"/>
        <v>-138.02765810939556</v>
      </c>
      <c r="CL54" s="82">
        <v>140</v>
      </c>
      <c r="CM54" s="82" t="s">
        <v>477</v>
      </c>
      <c r="CN54" s="192">
        <v>21368</v>
      </c>
      <c r="CO54" s="192">
        <v>50261958.395167209</v>
      </c>
      <c r="CP54" s="192">
        <v>10630540.373558866</v>
      </c>
      <c r="CQ54" s="192">
        <v>-1389634</v>
      </c>
      <c r="CS54" s="193">
        <f t="shared" si="22"/>
        <v>48872324.395167209</v>
      </c>
      <c r="CT54" s="194"/>
      <c r="CU54" s="149">
        <v>10797278.644224536</v>
      </c>
      <c r="CV54" s="194"/>
      <c r="CW54" s="149">
        <v>-1882421.1769426956</v>
      </c>
      <c r="CX54" s="192"/>
      <c r="CY54" s="192">
        <f t="shared" si="23"/>
        <v>57787181.862449042</v>
      </c>
      <c r="CZ54" s="195">
        <f t="shared" si="24"/>
        <v>2704.3795330610747</v>
      </c>
      <c r="DA54" s="194"/>
      <c r="DB54" s="149">
        <v>0</v>
      </c>
      <c r="DD54" s="147">
        <f t="shared" si="25"/>
        <v>-5050858.739586629</v>
      </c>
      <c r="DE54" s="148">
        <f t="shared" si="26"/>
        <v>-8.0378997995411774E-2</v>
      </c>
      <c r="DF54" s="149">
        <f t="shared" si="27"/>
        <v>-236.37489421502383</v>
      </c>
      <c r="DH54" s="196">
        <v>371663.16442000004</v>
      </c>
      <c r="DI54" s="197">
        <v>375455.78440000006</v>
      </c>
      <c r="DJ54" s="198">
        <f t="shared" si="28"/>
        <v>3792.6199800000177</v>
      </c>
      <c r="DL54" s="196" t="e">
        <f>#REF!+DJ54</f>
        <v>#REF!</v>
      </c>
      <c r="DM54" s="198" t="e">
        <f t="shared" si="29"/>
        <v>#REF!</v>
      </c>
      <c r="DN54" s="82">
        <v>140</v>
      </c>
      <c r="DO54" s="82" t="s">
        <v>781</v>
      </c>
      <c r="DP54" s="192">
        <v>21472</v>
      </c>
      <c r="DQ54" s="192">
        <v>53741462.09047135</v>
      </c>
      <c r="DR54" s="192">
        <v>10630540.373558866</v>
      </c>
      <c r="DS54" s="192">
        <v>-1402894</v>
      </c>
      <c r="DU54" s="193">
        <v>52332406.09047135</v>
      </c>
      <c r="DV54" s="194"/>
      <c r="DW54" s="149">
        <v>10130466.656002892</v>
      </c>
      <c r="DX54" s="194"/>
      <c r="DY54" s="149">
        <v>375167.85556142655</v>
      </c>
      <c r="DZ54" s="192"/>
      <c r="EA54" s="192">
        <v>62838040.602035671</v>
      </c>
      <c r="EB54" s="195">
        <v>2926.5108328071756</v>
      </c>
      <c r="ED54" s="196"/>
      <c r="EE54" s="197"/>
      <c r="EF54" s="198">
        <v>3792.6199800000177</v>
      </c>
      <c r="EH54" s="196">
        <v>62841833.222015671</v>
      </c>
      <c r="EI54" s="198">
        <v>5236819.4351679729</v>
      </c>
      <c r="EK54" s="199">
        <v>11</v>
      </c>
    </row>
    <row r="55" spans="1:141" ht="13.8" x14ac:dyDescent="0.25">
      <c r="A55" s="30">
        <v>143</v>
      </c>
      <c r="B55" s="235" t="s">
        <v>782</v>
      </c>
      <c r="C55" s="180">
        <v>6942</v>
      </c>
      <c r="D55" s="180">
        <v>16191513.723247565</v>
      </c>
      <c r="E55" s="181">
        <v>5290024.0784164658</v>
      </c>
      <c r="F55" s="200">
        <v>-857181</v>
      </c>
      <c r="G55" s="181">
        <f t="shared" si="40"/>
        <v>15334332.723247565</v>
      </c>
      <c r="H55" s="183">
        <f t="shared" si="9"/>
        <v>2208.9214524989288</v>
      </c>
      <c r="I55" s="184">
        <v>3830307.9808499706</v>
      </c>
      <c r="J55" s="181">
        <f t="shared" si="10"/>
        <v>19164640.704097535</v>
      </c>
      <c r="K55" s="183">
        <f t="shared" si="11"/>
        <v>2760.6800207573515</v>
      </c>
      <c r="L55" s="185">
        <v>112382.872</v>
      </c>
      <c r="M55" s="185">
        <v>382813.04880000011</v>
      </c>
      <c r="N55" s="186">
        <v>270430.17680000013</v>
      </c>
      <c r="O55" s="187">
        <v>3467</v>
      </c>
      <c r="P55" s="159">
        <f t="shared" si="12"/>
        <v>19438537.880897537</v>
      </c>
      <c r="Q55" s="188">
        <v>444151</v>
      </c>
      <c r="R55" s="189"/>
      <c r="S55" s="190"/>
      <c r="U55" s="184"/>
      <c r="W55" s="82">
        <v>142</v>
      </c>
      <c r="X55" s="82" t="s">
        <v>478</v>
      </c>
      <c r="Y55" s="192">
        <v>6711</v>
      </c>
      <c r="Z55" s="192">
        <v>15330302.295670645</v>
      </c>
      <c r="AA55" s="192">
        <v>4346745.0417091548</v>
      </c>
      <c r="AB55" s="192">
        <v>-868609</v>
      </c>
      <c r="AD55" s="193">
        <f t="shared" si="30"/>
        <v>14461693.295670645</v>
      </c>
      <c r="AE55" s="194"/>
      <c r="AF55" s="149">
        <v>3495399.7029806459</v>
      </c>
      <c r="AG55" s="194"/>
      <c r="AH55" s="149">
        <f t="shared" si="31"/>
        <v>-95406.121908928617</v>
      </c>
      <c r="AI55" s="149">
        <v>-136452.94179997934</v>
      </c>
      <c r="AJ55" s="192"/>
      <c r="AK55" s="192">
        <f t="shared" si="32"/>
        <v>17861686.876742363</v>
      </c>
      <c r="AL55" s="195">
        <f t="shared" si="13"/>
        <v>2661.5536994102763</v>
      </c>
      <c r="AM55" s="194"/>
      <c r="AN55" s="149">
        <v>0</v>
      </c>
      <c r="AP55" s="147">
        <f t="shared" si="14"/>
        <v>-771790.90671878681</v>
      </c>
      <c r="AQ55" s="148">
        <f t="shared" si="15"/>
        <v>-4.1419584453730861E-2</v>
      </c>
      <c r="AR55" s="149">
        <f t="shared" si="33"/>
        <v>-115.00386033657976</v>
      </c>
      <c r="AT55" s="82">
        <v>142</v>
      </c>
      <c r="AU55" s="82" t="s">
        <v>478</v>
      </c>
      <c r="AV55" s="192">
        <v>6711</v>
      </c>
      <c r="AW55" s="192">
        <v>15252237.810074396</v>
      </c>
      <c r="AX55" s="192">
        <v>4344166.650622366</v>
      </c>
      <c r="AY55" s="192">
        <v>-868609</v>
      </c>
      <c r="BA55" s="193">
        <f t="shared" si="34"/>
        <v>14383628.810074396</v>
      </c>
      <c r="BB55" s="194"/>
      <c r="BC55" s="149">
        <v>3495399.7029806459</v>
      </c>
      <c r="BD55" s="194"/>
      <c r="BE55" s="149">
        <v>-136452.94179997934</v>
      </c>
      <c r="BF55" s="192"/>
      <c r="BG55" s="192">
        <f t="shared" si="35"/>
        <v>17742575.571255062</v>
      </c>
      <c r="BH55" s="195">
        <f t="shared" si="16"/>
        <v>2643.8050322239696</v>
      </c>
      <c r="BI55" s="194"/>
      <c r="BJ55" s="149">
        <v>0</v>
      </c>
      <c r="BL55" s="147">
        <f t="shared" si="17"/>
        <v>-890902.21220608801</v>
      </c>
      <c r="BM55" s="148">
        <f t="shared" si="18"/>
        <v>-4.7811912653087339E-2</v>
      </c>
      <c r="BN55" s="149">
        <f t="shared" si="36"/>
        <v>-132.752527522886</v>
      </c>
      <c r="BP55" s="82">
        <v>142</v>
      </c>
      <c r="BQ55" s="82" t="s">
        <v>478</v>
      </c>
      <c r="BR55" s="192">
        <v>6711</v>
      </c>
      <c r="BS55" s="192">
        <v>15461145.282979706</v>
      </c>
      <c r="BT55" s="192">
        <v>4549320.9847221896</v>
      </c>
      <c r="BU55" s="192">
        <v>-868609</v>
      </c>
      <c r="BW55" s="193">
        <f t="shared" si="37"/>
        <v>14592536.282979706</v>
      </c>
      <c r="BX55" s="194"/>
      <c r="BY55" s="149">
        <v>3478695.8000283302</v>
      </c>
      <c r="BZ55" s="194"/>
      <c r="CA55" s="149">
        <v>-634561.64804543206</v>
      </c>
      <c r="CB55" s="192"/>
      <c r="CC55" s="192">
        <f t="shared" si="38"/>
        <v>17436670.434962604</v>
      </c>
      <c r="CD55" s="195">
        <f t="shared" si="19"/>
        <v>2598.2223863749969</v>
      </c>
      <c r="CE55" s="194"/>
      <c r="CF55" s="149">
        <v>0</v>
      </c>
      <c r="CH55" s="147">
        <f t="shared" si="20"/>
        <v>-1196807.3484985456</v>
      </c>
      <c r="CI55" s="148">
        <f t="shared" si="21"/>
        <v>-6.422887677794735E-2</v>
      </c>
      <c r="CJ55" s="149">
        <f t="shared" si="39"/>
        <v>-178.33517337185899</v>
      </c>
      <c r="CL55" s="82">
        <v>142</v>
      </c>
      <c r="CM55" s="82" t="s">
        <v>478</v>
      </c>
      <c r="CN55" s="192">
        <v>6711</v>
      </c>
      <c r="CO55" s="192">
        <v>14848867.69014753</v>
      </c>
      <c r="CP55" s="192">
        <v>4211312.307163191</v>
      </c>
      <c r="CQ55" s="192">
        <v>-868609</v>
      </c>
      <c r="CS55" s="193">
        <f t="shared" si="22"/>
        <v>13980258.69014753</v>
      </c>
      <c r="CT55" s="194"/>
      <c r="CU55" s="149">
        <v>3478695.8000283302</v>
      </c>
      <c r="CV55" s="194"/>
      <c r="CW55" s="149">
        <v>-634561.64804543206</v>
      </c>
      <c r="CX55" s="192"/>
      <c r="CY55" s="192">
        <f t="shared" si="23"/>
        <v>16824392.84213043</v>
      </c>
      <c r="CZ55" s="195">
        <f t="shared" si="24"/>
        <v>2506.9874597124767</v>
      </c>
      <c r="DA55" s="194"/>
      <c r="DB55" s="149">
        <v>0</v>
      </c>
      <c r="DD55" s="147">
        <f t="shared" si="25"/>
        <v>-1809084.9413307197</v>
      </c>
      <c r="DE55" s="148">
        <f t="shared" si="26"/>
        <v>-9.7087884631844826E-2</v>
      </c>
      <c r="DF55" s="149">
        <f t="shared" si="27"/>
        <v>-269.57010003437932</v>
      </c>
      <c r="DH55" s="196">
        <v>153023.38034</v>
      </c>
      <c r="DI55" s="197">
        <v>422897.51819999999</v>
      </c>
      <c r="DJ55" s="198">
        <f t="shared" si="28"/>
        <v>269874.13786000002</v>
      </c>
      <c r="DL55" s="196" t="e">
        <f>#REF!+DJ55</f>
        <v>#REF!</v>
      </c>
      <c r="DM55" s="198" t="e">
        <f t="shared" si="29"/>
        <v>#REF!</v>
      </c>
      <c r="DN55" s="82">
        <v>142</v>
      </c>
      <c r="DO55" s="82" t="s">
        <v>867</v>
      </c>
      <c r="DP55" s="192">
        <v>6765</v>
      </c>
      <c r="DQ55" s="192">
        <v>16118844.738687195</v>
      </c>
      <c r="DR55" s="192">
        <v>4211312.307163191</v>
      </c>
      <c r="DS55" s="192">
        <v>-814226</v>
      </c>
      <c r="DU55" s="193">
        <v>15250235.738687195</v>
      </c>
      <c r="DV55" s="194"/>
      <c r="DW55" s="149">
        <v>3256773.4686829797</v>
      </c>
      <c r="DX55" s="194"/>
      <c r="DY55" s="149">
        <v>126468.57609097727</v>
      </c>
      <c r="DZ55" s="192"/>
      <c r="EA55" s="192">
        <v>18633477.78346115</v>
      </c>
      <c r="EB55" s="195">
        <v>2754.3943508442203</v>
      </c>
      <c r="ED55" s="196"/>
      <c r="EE55" s="197"/>
      <c r="EF55" s="198">
        <v>269058.52065999998</v>
      </c>
      <c r="EH55" s="196">
        <v>18902536.304121152</v>
      </c>
      <c r="EI55" s="198">
        <v>1575211.3586767626</v>
      </c>
      <c r="EK55" s="199">
        <v>8</v>
      </c>
    </row>
    <row r="56" spans="1:141" ht="13.8" x14ac:dyDescent="0.25">
      <c r="A56" s="30">
        <v>145</v>
      </c>
      <c r="B56" s="235" t="s">
        <v>868</v>
      </c>
      <c r="C56" s="180">
        <v>12269</v>
      </c>
      <c r="D56" s="180">
        <v>27365942.419596925</v>
      </c>
      <c r="E56" s="181">
        <v>8061940.9724601517</v>
      </c>
      <c r="F56" s="200">
        <v>-280675</v>
      </c>
      <c r="G56" s="181">
        <f t="shared" si="40"/>
        <v>27085267.419596925</v>
      </c>
      <c r="H56" s="183">
        <f t="shared" si="9"/>
        <v>2207.6181774877273</v>
      </c>
      <c r="I56" s="184">
        <v>5980381.4954308905</v>
      </c>
      <c r="J56" s="181">
        <f t="shared" si="10"/>
        <v>33065648.915027816</v>
      </c>
      <c r="K56" s="183">
        <f t="shared" si="11"/>
        <v>2695.0565584014848</v>
      </c>
      <c r="L56" s="185">
        <v>421947.89448000002</v>
      </c>
      <c r="M56" s="185">
        <v>341558.57680000004</v>
      </c>
      <c r="N56" s="186">
        <v>-80389.317679999978</v>
      </c>
      <c r="O56" s="187">
        <v>-10412</v>
      </c>
      <c r="P56" s="159">
        <f t="shared" si="12"/>
        <v>32974847.597347815</v>
      </c>
      <c r="Q56" s="188">
        <v>571385</v>
      </c>
      <c r="R56" s="189"/>
      <c r="S56" s="190"/>
      <c r="U56" s="184"/>
      <c r="W56" s="82">
        <v>143</v>
      </c>
      <c r="X56" s="82" t="s">
        <v>479</v>
      </c>
      <c r="Y56" s="192">
        <v>6942</v>
      </c>
      <c r="Z56" s="192">
        <v>16199959.336128797</v>
      </c>
      <c r="AA56" s="192">
        <v>5290024.0784164611</v>
      </c>
      <c r="AB56" s="192">
        <v>-738161</v>
      </c>
      <c r="AD56" s="193">
        <f t="shared" si="30"/>
        <v>15461798.336128797</v>
      </c>
      <c r="AE56" s="194"/>
      <c r="AF56" s="149">
        <v>3929488.7268860666</v>
      </c>
      <c r="AG56" s="194"/>
      <c r="AH56" s="149">
        <f t="shared" si="31"/>
        <v>-98336.981843545116</v>
      </c>
      <c r="AI56" s="149">
        <v>-140644.75310181454</v>
      </c>
      <c r="AJ56" s="192"/>
      <c r="AK56" s="192">
        <f t="shared" si="32"/>
        <v>19292950.081171319</v>
      </c>
      <c r="AL56" s="195">
        <f t="shared" si="13"/>
        <v>2779.1630770918064</v>
      </c>
      <c r="AM56" s="194"/>
      <c r="AN56" s="149">
        <v>0</v>
      </c>
      <c r="AP56" s="147">
        <f t="shared" si="14"/>
        <v>-746630.06433081627</v>
      </c>
      <c r="AQ56" s="148">
        <f t="shared" si="15"/>
        <v>-3.7257769819014727E-2</v>
      </c>
      <c r="AR56" s="149">
        <f t="shared" si="33"/>
        <v>-107.55258777453417</v>
      </c>
      <c r="AT56" s="82">
        <v>143</v>
      </c>
      <c r="AU56" s="82" t="s">
        <v>479</v>
      </c>
      <c r="AV56" s="192">
        <v>6942</v>
      </c>
      <c r="AW56" s="192">
        <v>16115725.338171005</v>
      </c>
      <c r="AX56" s="192">
        <v>5296909.0185014606</v>
      </c>
      <c r="AY56" s="192">
        <v>-738161</v>
      </c>
      <c r="BA56" s="193">
        <f t="shared" si="34"/>
        <v>15377564.338171005</v>
      </c>
      <c r="BB56" s="194"/>
      <c r="BC56" s="149">
        <v>3929488.7268860666</v>
      </c>
      <c r="BD56" s="194"/>
      <c r="BE56" s="149">
        <v>-140644.75310181454</v>
      </c>
      <c r="BF56" s="192"/>
      <c r="BG56" s="192">
        <f t="shared" si="35"/>
        <v>19166408.311955258</v>
      </c>
      <c r="BH56" s="195">
        <f t="shared" si="16"/>
        <v>2760.9346459169201</v>
      </c>
      <c r="BI56" s="194"/>
      <c r="BJ56" s="149">
        <v>0</v>
      </c>
      <c r="BL56" s="147">
        <f t="shared" si="17"/>
        <v>-873171.83354687691</v>
      </c>
      <c r="BM56" s="148">
        <f t="shared" si="18"/>
        <v>-4.3572361656631788E-2</v>
      </c>
      <c r="BN56" s="149">
        <f t="shared" si="36"/>
        <v>-125.78101894942047</v>
      </c>
      <c r="BP56" s="82">
        <v>143</v>
      </c>
      <c r="BQ56" s="82" t="s">
        <v>479</v>
      </c>
      <c r="BR56" s="192">
        <v>6942</v>
      </c>
      <c r="BS56" s="192">
        <v>16107736.823888497</v>
      </c>
      <c r="BT56" s="192">
        <v>5283344.4868749436</v>
      </c>
      <c r="BU56" s="192">
        <v>-738161</v>
      </c>
      <c r="BW56" s="193">
        <f t="shared" si="37"/>
        <v>15369575.823888497</v>
      </c>
      <c r="BX56" s="194"/>
      <c r="BY56" s="149">
        <v>3916036.3177696271</v>
      </c>
      <c r="BZ56" s="194"/>
      <c r="CA56" s="149">
        <v>-654055.27458729979</v>
      </c>
      <c r="CB56" s="192"/>
      <c r="CC56" s="192">
        <f t="shared" si="38"/>
        <v>18631556.867070824</v>
      </c>
      <c r="CD56" s="195">
        <f t="shared" si="19"/>
        <v>2683.8889177572491</v>
      </c>
      <c r="CE56" s="194"/>
      <c r="CF56" s="149">
        <v>0</v>
      </c>
      <c r="CH56" s="147">
        <f t="shared" si="20"/>
        <v>-1408023.2784313112</v>
      </c>
      <c r="CI56" s="148">
        <f t="shared" si="21"/>
        <v>-7.0262114685438692E-2</v>
      </c>
      <c r="CJ56" s="149">
        <f t="shared" si="39"/>
        <v>-202.82674710909123</v>
      </c>
      <c r="CL56" s="82">
        <v>143</v>
      </c>
      <c r="CM56" s="82" t="s">
        <v>479</v>
      </c>
      <c r="CN56" s="192">
        <v>6942</v>
      </c>
      <c r="CO56" s="192">
        <v>15401735.772030141</v>
      </c>
      <c r="CP56" s="192">
        <v>5201362.4785871813</v>
      </c>
      <c r="CQ56" s="192">
        <v>-738161</v>
      </c>
      <c r="CS56" s="193">
        <f t="shared" si="22"/>
        <v>14663574.772030141</v>
      </c>
      <c r="CT56" s="194"/>
      <c r="CU56" s="149">
        <v>3916036.3177696271</v>
      </c>
      <c r="CV56" s="194"/>
      <c r="CW56" s="149">
        <v>-654055.27458729979</v>
      </c>
      <c r="CX56" s="192"/>
      <c r="CY56" s="192">
        <f t="shared" si="23"/>
        <v>17925555.81521247</v>
      </c>
      <c r="CZ56" s="195">
        <f t="shared" si="24"/>
        <v>2582.1889679072988</v>
      </c>
      <c r="DA56" s="194"/>
      <c r="DB56" s="149">
        <v>0</v>
      </c>
      <c r="DD56" s="147">
        <f t="shared" si="25"/>
        <v>-2114024.3302896656</v>
      </c>
      <c r="DE56" s="148">
        <f t="shared" si="26"/>
        <v>-0.1054924461959926</v>
      </c>
      <c r="DF56" s="149">
        <f t="shared" si="27"/>
        <v>-304.52669695904143</v>
      </c>
      <c r="DH56" s="196">
        <v>85639.806000000011</v>
      </c>
      <c r="DI56" s="197">
        <v>365736.34610000002</v>
      </c>
      <c r="DJ56" s="198">
        <f t="shared" si="28"/>
        <v>280096.54009999998</v>
      </c>
      <c r="DL56" s="196" t="e">
        <f>#REF!+DJ56</f>
        <v>#REF!</v>
      </c>
      <c r="DM56" s="198" t="e">
        <f t="shared" si="29"/>
        <v>#REF!</v>
      </c>
      <c r="DN56" s="82">
        <v>143</v>
      </c>
      <c r="DO56" s="82" t="s">
        <v>782</v>
      </c>
      <c r="DP56" s="192">
        <v>7003</v>
      </c>
      <c r="DQ56" s="192">
        <v>16967152.628468096</v>
      </c>
      <c r="DR56" s="192">
        <v>5201362.4785871813</v>
      </c>
      <c r="DS56" s="192">
        <v>-743732</v>
      </c>
      <c r="DU56" s="193">
        <v>16228991.628468096</v>
      </c>
      <c r="DV56" s="194"/>
      <c r="DW56" s="149">
        <v>3680234.8402654231</v>
      </c>
      <c r="DX56" s="194"/>
      <c r="DY56" s="149">
        <v>130353.67676861412</v>
      </c>
      <c r="DZ56" s="192"/>
      <c r="EA56" s="192">
        <v>20039580.145502135</v>
      </c>
      <c r="EB56" s="195">
        <v>2861.5707761676617</v>
      </c>
      <c r="ED56" s="196"/>
      <c r="EE56" s="197"/>
      <c r="EF56" s="198">
        <v>280096.54009999998</v>
      </c>
      <c r="EH56" s="196">
        <v>20319676.685602136</v>
      </c>
      <c r="EI56" s="198">
        <v>1693306.3904668447</v>
      </c>
      <c r="EK56" s="199">
        <v>6</v>
      </c>
    </row>
    <row r="57" spans="1:141" ht="13.8" x14ac:dyDescent="0.25">
      <c r="A57" s="30">
        <v>146</v>
      </c>
      <c r="B57" s="235" t="s">
        <v>783</v>
      </c>
      <c r="C57" s="180">
        <v>4857</v>
      </c>
      <c r="D57" s="180">
        <v>19726428.329874426</v>
      </c>
      <c r="E57" s="181">
        <v>3363441.3913632175</v>
      </c>
      <c r="F57" s="200">
        <v>-235697</v>
      </c>
      <c r="G57" s="181">
        <f t="shared" si="40"/>
        <v>19490731.329874426</v>
      </c>
      <c r="H57" s="183">
        <f t="shared" si="9"/>
        <v>4012.9156536698429</v>
      </c>
      <c r="I57" s="184">
        <v>3045673.2089514192</v>
      </c>
      <c r="J57" s="181">
        <f t="shared" si="10"/>
        <v>22536404.538825847</v>
      </c>
      <c r="K57" s="183">
        <f t="shared" si="11"/>
        <v>4639.9844634189512</v>
      </c>
      <c r="L57" s="185">
        <v>73973.536000000007</v>
      </c>
      <c r="M57" s="185">
        <v>69705.832000000009</v>
      </c>
      <c r="N57" s="186">
        <v>-4267.7039999999979</v>
      </c>
      <c r="O57" s="187">
        <v>2132</v>
      </c>
      <c r="P57" s="159">
        <f t="shared" si="12"/>
        <v>22534268.834825847</v>
      </c>
      <c r="Q57" s="188">
        <v>256490</v>
      </c>
      <c r="R57" s="189"/>
      <c r="S57" s="190"/>
      <c r="U57" s="184"/>
      <c r="W57" s="82">
        <v>145</v>
      </c>
      <c r="X57" s="82" t="s">
        <v>480</v>
      </c>
      <c r="Y57" s="192">
        <v>12269</v>
      </c>
      <c r="Z57" s="192">
        <v>27338744.95350612</v>
      </c>
      <c r="AA57" s="192">
        <v>8061940.9724601479</v>
      </c>
      <c r="AB57" s="192">
        <v>-261669</v>
      </c>
      <c r="AD57" s="193">
        <f t="shared" si="30"/>
        <v>27077075.95350612</v>
      </c>
      <c r="AE57" s="194"/>
      <c r="AF57" s="149">
        <v>6141816.5002528736</v>
      </c>
      <c r="AG57" s="194"/>
      <c r="AH57" s="149">
        <f t="shared" si="31"/>
        <v>-152378.48646679556</v>
      </c>
      <c r="AI57" s="149">
        <v>-217936.67250483556</v>
      </c>
      <c r="AJ57" s="192"/>
      <c r="AK57" s="192">
        <f t="shared" si="32"/>
        <v>33066513.967292197</v>
      </c>
      <c r="AL57" s="195">
        <f t="shared" si="13"/>
        <v>2695.1270655548292</v>
      </c>
      <c r="AM57" s="194"/>
      <c r="AN57" s="149">
        <v>0</v>
      </c>
      <c r="AP57" s="147">
        <f t="shared" si="14"/>
        <v>-1874375.5843597278</v>
      </c>
      <c r="AQ57" s="148">
        <f t="shared" si="15"/>
        <v>-5.3644186178743454E-2</v>
      </c>
      <c r="AR57" s="149">
        <f t="shared" si="33"/>
        <v>-152.77329728255992</v>
      </c>
      <c r="AT57" s="82">
        <v>145</v>
      </c>
      <c r="AU57" s="82" t="s">
        <v>480</v>
      </c>
      <c r="AV57" s="192">
        <v>12269</v>
      </c>
      <c r="AW57" s="192">
        <v>27250692.590899266</v>
      </c>
      <c r="AX57" s="192">
        <v>8097553.1866838057</v>
      </c>
      <c r="AY57" s="192">
        <v>-261669</v>
      </c>
      <c r="BA57" s="193">
        <f t="shared" si="34"/>
        <v>26989023.590899266</v>
      </c>
      <c r="BB57" s="194"/>
      <c r="BC57" s="149">
        <v>6141816.5002528736</v>
      </c>
      <c r="BD57" s="194"/>
      <c r="BE57" s="149">
        <v>-217936.67250483556</v>
      </c>
      <c r="BF57" s="192"/>
      <c r="BG57" s="192">
        <f t="shared" si="35"/>
        <v>32912903.418647304</v>
      </c>
      <c r="BH57" s="195">
        <f t="shared" si="16"/>
        <v>2682.6068480436306</v>
      </c>
      <c r="BI57" s="194"/>
      <c r="BJ57" s="149">
        <v>0</v>
      </c>
      <c r="BL57" s="147">
        <f t="shared" si="17"/>
        <v>-2027986.1330046207</v>
      </c>
      <c r="BM57" s="148">
        <f t="shared" si="18"/>
        <v>-5.8040483772077926E-2</v>
      </c>
      <c r="BN57" s="149">
        <f t="shared" si="36"/>
        <v>-165.29351479375831</v>
      </c>
      <c r="BP57" s="82">
        <v>145</v>
      </c>
      <c r="BQ57" s="82" t="s">
        <v>480</v>
      </c>
      <c r="BR57" s="192">
        <v>12269</v>
      </c>
      <c r="BS57" s="192">
        <v>27556285.318856031</v>
      </c>
      <c r="BT57" s="192">
        <v>8397459.7112603039</v>
      </c>
      <c r="BU57" s="192">
        <v>-261669</v>
      </c>
      <c r="BW57" s="193">
        <f t="shared" si="37"/>
        <v>27294616.318856031</v>
      </c>
      <c r="BX57" s="194"/>
      <c r="BY57" s="149">
        <v>6090851.5455781892</v>
      </c>
      <c r="BZ57" s="194"/>
      <c r="CA57" s="149">
        <v>-1013494.1192907796</v>
      </c>
      <c r="CB57" s="192"/>
      <c r="CC57" s="192">
        <f t="shared" si="38"/>
        <v>32371973.74514344</v>
      </c>
      <c r="CD57" s="195">
        <f t="shared" si="19"/>
        <v>2638.517706833763</v>
      </c>
      <c r="CE57" s="194"/>
      <c r="CF57" s="149">
        <v>0</v>
      </c>
      <c r="CH57" s="147">
        <f t="shared" si="20"/>
        <v>-2568915.8065084852</v>
      </c>
      <c r="CI57" s="148">
        <f t="shared" si="21"/>
        <v>-7.3521763168363091E-2</v>
      </c>
      <c r="CJ57" s="149">
        <f t="shared" si="39"/>
        <v>-209.38265600362581</v>
      </c>
      <c r="CL57" s="82">
        <v>145</v>
      </c>
      <c r="CM57" s="82" t="s">
        <v>480</v>
      </c>
      <c r="CN57" s="192">
        <v>12269</v>
      </c>
      <c r="CO57" s="192">
        <v>26975795.024003711</v>
      </c>
      <c r="CP57" s="192">
        <v>8047162.9073627433</v>
      </c>
      <c r="CQ57" s="192">
        <v>-261669</v>
      </c>
      <c r="CS57" s="193">
        <f t="shared" si="22"/>
        <v>26714126.024003711</v>
      </c>
      <c r="CT57" s="194"/>
      <c r="CU57" s="149">
        <v>6090851.5455781892</v>
      </c>
      <c r="CV57" s="194"/>
      <c r="CW57" s="149">
        <v>-1013494.1192907796</v>
      </c>
      <c r="CX57" s="192"/>
      <c r="CY57" s="192">
        <f t="shared" si="23"/>
        <v>31791483.45029112</v>
      </c>
      <c r="CZ57" s="195">
        <f t="shared" si="24"/>
        <v>2591.2041283145422</v>
      </c>
      <c r="DA57" s="194"/>
      <c r="DB57" s="149">
        <v>0</v>
      </c>
      <c r="DD57" s="147">
        <f t="shared" si="25"/>
        <v>-3149406.1013608053</v>
      </c>
      <c r="DE57" s="148">
        <f t="shared" si="26"/>
        <v>-9.0135258196708062E-2</v>
      </c>
      <c r="DF57" s="149">
        <f t="shared" si="27"/>
        <v>-256.69623452284662</v>
      </c>
      <c r="DH57" s="196">
        <v>342314.53884000005</v>
      </c>
      <c r="DI57" s="197">
        <v>238024.2862</v>
      </c>
      <c r="DJ57" s="198">
        <f t="shared" si="28"/>
        <v>-104290.25264000005</v>
      </c>
      <c r="DL57" s="196" t="e">
        <f>#REF!+DJ57</f>
        <v>#REF!</v>
      </c>
      <c r="DM57" s="198" t="e">
        <f t="shared" si="29"/>
        <v>#REF!</v>
      </c>
      <c r="DN57" s="82">
        <v>145</v>
      </c>
      <c r="DO57" s="82" t="s">
        <v>868</v>
      </c>
      <c r="DP57" s="192">
        <v>12187</v>
      </c>
      <c r="DQ57" s="192">
        <v>29288165.606542971</v>
      </c>
      <c r="DR57" s="192">
        <v>8047162.9073627386</v>
      </c>
      <c r="DS57" s="192">
        <v>-306756</v>
      </c>
      <c r="DU57" s="193">
        <v>29026496.606542971</v>
      </c>
      <c r="DV57" s="194"/>
      <c r="DW57" s="149">
        <v>5712402.8566514933</v>
      </c>
      <c r="DX57" s="194"/>
      <c r="DY57" s="149">
        <v>201990.08845745851</v>
      </c>
      <c r="DZ57" s="192"/>
      <c r="EA57" s="192">
        <v>34940889.551651925</v>
      </c>
      <c r="EB57" s="195">
        <v>2867.0624067983854</v>
      </c>
      <c r="ED57" s="196"/>
      <c r="EE57" s="197"/>
      <c r="EF57" s="198">
        <v>-104290.25264000005</v>
      </c>
      <c r="EH57" s="196">
        <v>34836599.299011923</v>
      </c>
      <c r="EI57" s="198">
        <v>2903049.9415843268</v>
      </c>
      <c r="EK57" s="199">
        <v>14</v>
      </c>
    </row>
    <row r="58" spans="1:141" ht="13.8" x14ac:dyDescent="0.25">
      <c r="A58" s="30">
        <v>148</v>
      </c>
      <c r="B58" s="235" t="s">
        <v>784</v>
      </c>
      <c r="C58" s="180">
        <v>6907</v>
      </c>
      <c r="D58" s="180">
        <v>23673050.022304766</v>
      </c>
      <c r="E58" s="181">
        <v>2038637.1846636436</v>
      </c>
      <c r="F58" s="200">
        <v>-731579</v>
      </c>
      <c r="G58" s="181">
        <f t="shared" si="40"/>
        <v>22941471.022304766</v>
      </c>
      <c r="H58" s="183">
        <f t="shared" si="9"/>
        <v>3321.4812541341776</v>
      </c>
      <c r="I58" s="184">
        <v>3288370.494982583</v>
      </c>
      <c r="J58" s="181">
        <f t="shared" si="10"/>
        <v>26229841.517287347</v>
      </c>
      <c r="K58" s="183">
        <f t="shared" si="11"/>
        <v>3797.5736958574412</v>
      </c>
      <c r="L58" s="185">
        <v>162983.61575999999</v>
      </c>
      <c r="M58" s="185">
        <v>85354.079999999987</v>
      </c>
      <c r="N58" s="186">
        <v>-77629.535759999999</v>
      </c>
      <c r="O58" s="187">
        <v>8950</v>
      </c>
      <c r="P58" s="159">
        <f t="shared" si="12"/>
        <v>26161161.981527347</v>
      </c>
      <c r="Q58" s="188">
        <v>582788</v>
      </c>
      <c r="R58" s="189"/>
      <c r="S58" s="190"/>
      <c r="U58" s="184"/>
      <c r="W58" s="82">
        <v>146</v>
      </c>
      <c r="X58" s="82" t="s">
        <v>481</v>
      </c>
      <c r="Y58" s="192">
        <v>4857</v>
      </c>
      <c r="Z58" s="192">
        <v>19718497.890403576</v>
      </c>
      <c r="AA58" s="192">
        <v>3363441.3913632152</v>
      </c>
      <c r="AB58" s="192">
        <v>-203605</v>
      </c>
      <c r="AD58" s="193">
        <f t="shared" si="30"/>
        <v>19514892.890403576</v>
      </c>
      <c r="AE58" s="194"/>
      <c r="AF58" s="149">
        <v>3114617.6461407016</v>
      </c>
      <c r="AG58" s="194"/>
      <c r="AH58" s="149">
        <f t="shared" si="31"/>
        <v>-65479.353625204734</v>
      </c>
      <c r="AI58" s="149">
        <v>-93650.703440699814</v>
      </c>
      <c r="AJ58" s="192"/>
      <c r="AK58" s="192">
        <f t="shared" si="32"/>
        <v>22564031.182919074</v>
      </c>
      <c r="AL58" s="195">
        <f t="shared" si="13"/>
        <v>4645.6724692030211</v>
      </c>
      <c r="AM58" s="194"/>
      <c r="AN58" s="149">
        <v>0</v>
      </c>
      <c r="AP58" s="147">
        <f t="shared" si="14"/>
        <v>-405723.32109601051</v>
      </c>
      <c r="AQ58" s="148">
        <f t="shared" si="15"/>
        <v>-1.7663372110707173E-2</v>
      </c>
      <c r="AR58" s="149">
        <f t="shared" si="33"/>
        <v>-83.533728864733476</v>
      </c>
      <c r="AT58" s="82">
        <v>146</v>
      </c>
      <c r="AU58" s="82" t="s">
        <v>481</v>
      </c>
      <c r="AV58" s="192">
        <v>4857</v>
      </c>
      <c r="AW58" s="192">
        <v>19647892.779732514</v>
      </c>
      <c r="AX58" s="192">
        <v>3350236.4524620539</v>
      </c>
      <c r="AY58" s="192">
        <v>-203605</v>
      </c>
      <c r="BA58" s="193">
        <f t="shared" si="34"/>
        <v>19444287.779732514</v>
      </c>
      <c r="BB58" s="194"/>
      <c r="BC58" s="149">
        <v>3114617.6461407016</v>
      </c>
      <c r="BD58" s="194"/>
      <c r="BE58" s="149">
        <v>-93650.703440699814</v>
      </c>
      <c r="BF58" s="192"/>
      <c r="BG58" s="192">
        <f t="shared" si="35"/>
        <v>22465254.722432517</v>
      </c>
      <c r="BH58" s="195">
        <f t="shared" si="16"/>
        <v>4625.335540957899</v>
      </c>
      <c r="BI58" s="194"/>
      <c r="BJ58" s="149">
        <v>0</v>
      </c>
      <c r="BL58" s="147">
        <f t="shared" si="17"/>
        <v>-504499.78158256784</v>
      </c>
      <c r="BM58" s="148">
        <f t="shared" si="18"/>
        <v>-2.1963655793290342E-2</v>
      </c>
      <c r="BN58" s="149">
        <f t="shared" si="36"/>
        <v>-103.87065710985543</v>
      </c>
      <c r="BP58" s="82">
        <v>146</v>
      </c>
      <c r="BQ58" s="82" t="s">
        <v>481</v>
      </c>
      <c r="BR58" s="192">
        <v>4857</v>
      </c>
      <c r="BS58" s="192">
        <v>19668740.557155862</v>
      </c>
      <c r="BT58" s="192">
        <v>3368504.0907754498</v>
      </c>
      <c r="BU58" s="192">
        <v>-203605</v>
      </c>
      <c r="BW58" s="193">
        <f t="shared" si="37"/>
        <v>19465135.557155862</v>
      </c>
      <c r="BX58" s="194"/>
      <c r="BY58" s="149">
        <v>3113882.5060066981</v>
      </c>
      <c r="BZ58" s="194"/>
      <c r="CA58" s="149">
        <v>-435513.84039089648</v>
      </c>
      <c r="CB58" s="192"/>
      <c r="CC58" s="192">
        <f t="shared" si="38"/>
        <v>22143504.222771663</v>
      </c>
      <c r="CD58" s="195">
        <f t="shared" si="19"/>
        <v>4559.0908426542437</v>
      </c>
      <c r="CE58" s="194"/>
      <c r="CF58" s="149">
        <v>0</v>
      </c>
      <c r="CH58" s="147">
        <f t="shared" si="20"/>
        <v>-826250.28124342114</v>
      </c>
      <c r="CI58" s="148">
        <f t="shared" si="21"/>
        <v>-3.5971228212255978E-2</v>
      </c>
      <c r="CJ58" s="149">
        <f t="shared" si="39"/>
        <v>-170.11535541351063</v>
      </c>
      <c r="CL58" s="82">
        <v>146</v>
      </c>
      <c r="CM58" s="82" t="s">
        <v>481</v>
      </c>
      <c r="CN58" s="192">
        <v>4857</v>
      </c>
      <c r="CO58" s="192">
        <v>19350251.647358268</v>
      </c>
      <c r="CP58" s="192">
        <v>3175196.1946881693</v>
      </c>
      <c r="CQ58" s="192">
        <v>-203605</v>
      </c>
      <c r="CS58" s="193">
        <f t="shared" si="22"/>
        <v>19146646.647358268</v>
      </c>
      <c r="CT58" s="194"/>
      <c r="CU58" s="149">
        <v>3113882.5060066981</v>
      </c>
      <c r="CV58" s="194"/>
      <c r="CW58" s="149">
        <v>-435513.84039089648</v>
      </c>
      <c r="CX58" s="192"/>
      <c r="CY58" s="192">
        <f t="shared" si="23"/>
        <v>21825015.312974069</v>
      </c>
      <c r="CZ58" s="195">
        <f t="shared" si="24"/>
        <v>4493.5176678966582</v>
      </c>
      <c r="DA58" s="194"/>
      <c r="DB58" s="149">
        <v>0</v>
      </c>
      <c r="DD58" s="147">
        <f t="shared" si="25"/>
        <v>-1144739.1910410151</v>
      </c>
      <c r="DE58" s="148">
        <f t="shared" si="26"/>
        <v>-4.9836805649834705E-2</v>
      </c>
      <c r="DF58" s="149">
        <f t="shared" si="27"/>
        <v>-235.68853017109637</v>
      </c>
      <c r="DH58" s="196">
        <v>65317.344100000002</v>
      </c>
      <c r="DI58" s="197">
        <v>110108.322</v>
      </c>
      <c r="DJ58" s="198">
        <f t="shared" si="28"/>
        <v>44790.977899999998</v>
      </c>
      <c r="DL58" s="196" t="e">
        <f>#REF!+DJ58</f>
        <v>#REF!</v>
      </c>
      <c r="DM58" s="198" t="e">
        <f t="shared" si="29"/>
        <v>#REF!</v>
      </c>
      <c r="DN58" s="82">
        <v>146</v>
      </c>
      <c r="DO58" s="82" t="s">
        <v>783</v>
      </c>
      <c r="DP58" s="192">
        <v>4973</v>
      </c>
      <c r="DQ58" s="192">
        <v>20147842.584457211</v>
      </c>
      <c r="DR58" s="192">
        <v>3175196.1946881707</v>
      </c>
      <c r="DS58" s="192">
        <v>-123151</v>
      </c>
      <c r="DU58" s="193">
        <v>19944237.584457211</v>
      </c>
      <c r="DV58" s="194"/>
      <c r="DW58" s="149">
        <v>2938718.7107516704</v>
      </c>
      <c r="DX58" s="194"/>
      <c r="DY58" s="149">
        <v>86798.208806203547</v>
      </c>
      <c r="DZ58" s="192"/>
      <c r="EA58" s="192">
        <v>22969754.504015084</v>
      </c>
      <c r="EB58" s="195">
        <v>4618.8929225849761</v>
      </c>
      <c r="ED58" s="196"/>
      <c r="EE58" s="197"/>
      <c r="EF58" s="198">
        <v>44790.977899999998</v>
      </c>
      <c r="EH58" s="196">
        <v>23014545.481915083</v>
      </c>
      <c r="EI58" s="198">
        <v>1917878.7901595903</v>
      </c>
      <c r="EK58" s="199">
        <v>12</v>
      </c>
    </row>
    <row r="59" spans="1:141" ht="13.8" x14ac:dyDescent="0.25">
      <c r="A59" s="30">
        <v>149</v>
      </c>
      <c r="B59" s="235" t="s">
        <v>785</v>
      </c>
      <c r="C59" s="180">
        <v>5386</v>
      </c>
      <c r="D59" s="180">
        <v>6362552.5954565313</v>
      </c>
      <c r="E59" s="181">
        <v>-512656.12366701337</v>
      </c>
      <c r="F59" s="200">
        <v>-1052094</v>
      </c>
      <c r="G59" s="181">
        <f t="shared" si="40"/>
        <v>5310458.5954565313</v>
      </c>
      <c r="H59" s="183">
        <f t="shared" si="9"/>
        <v>985.97448857343693</v>
      </c>
      <c r="I59" s="184">
        <v>2293744.0242727874</v>
      </c>
      <c r="J59" s="181">
        <f t="shared" si="10"/>
        <v>7604202.6197293187</v>
      </c>
      <c r="K59" s="183">
        <f t="shared" si="11"/>
        <v>1411.8460118324024</v>
      </c>
      <c r="L59" s="185">
        <v>2556777.198696001</v>
      </c>
      <c r="M59" s="185">
        <v>68354.392399999997</v>
      </c>
      <c r="N59" s="186">
        <v>-2488422.8062960012</v>
      </c>
      <c r="O59" s="187">
        <v>-2630</v>
      </c>
      <c r="P59" s="159">
        <f t="shared" si="12"/>
        <v>5113149.8134333175</v>
      </c>
      <c r="Q59" s="188">
        <v>437162</v>
      </c>
      <c r="R59" s="189"/>
      <c r="S59" s="190"/>
      <c r="U59" s="184"/>
      <c r="W59" s="82">
        <v>148</v>
      </c>
      <c r="X59" s="82" t="s">
        <v>482</v>
      </c>
      <c r="Y59" s="192">
        <v>6907</v>
      </c>
      <c r="Z59" s="192">
        <v>23666098.142924808</v>
      </c>
      <c r="AA59" s="192">
        <v>2038637.1846636408</v>
      </c>
      <c r="AB59" s="192">
        <v>-542433</v>
      </c>
      <c r="AD59" s="193">
        <f t="shared" si="30"/>
        <v>23123665.142924808</v>
      </c>
      <c r="AE59" s="194"/>
      <c r="AF59" s="149">
        <v>3392445.1635257201</v>
      </c>
      <c r="AG59" s="194"/>
      <c r="AH59" s="149">
        <f t="shared" si="31"/>
        <v>-111999.10428935003</v>
      </c>
      <c r="AI59" s="149">
        <v>-160184.76543709365</v>
      </c>
      <c r="AJ59" s="192"/>
      <c r="AK59" s="192">
        <f t="shared" si="32"/>
        <v>26404111.202161178</v>
      </c>
      <c r="AL59" s="195">
        <f t="shared" si="13"/>
        <v>3822.8045753816677</v>
      </c>
      <c r="AM59" s="194"/>
      <c r="AN59" s="149">
        <v>0</v>
      </c>
      <c r="AP59" s="147">
        <f t="shared" si="14"/>
        <v>-765893.86879669875</v>
      </c>
      <c r="AQ59" s="148">
        <f t="shared" si="15"/>
        <v>-2.8188948319901701E-2</v>
      </c>
      <c r="AR59" s="149">
        <f t="shared" si="33"/>
        <v>-110.88661774963063</v>
      </c>
      <c r="AT59" s="82">
        <v>148</v>
      </c>
      <c r="AU59" s="82" t="s">
        <v>482</v>
      </c>
      <c r="AV59" s="192">
        <v>6907</v>
      </c>
      <c r="AW59" s="192">
        <v>23599854.201501276</v>
      </c>
      <c r="AX59" s="192">
        <v>2072733.4111889054</v>
      </c>
      <c r="AY59" s="192">
        <v>-542433</v>
      </c>
      <c r="BA59" s="193">
        <f t="shared" si="34"/>
        <v>23057421.201501276</v>
      </c>
      <c r="BB59" s="194"/>
      <c r="BC59" s="149">
        <v>3392445.1635257201</v>
      </c>
      <c r="BD59" s="194"/>
      <c r="BE59" s="149">
        <v>-160184.76543709365</v>
      </c>
      <c r="BF59" s="192"/>
      <c r="BG59" s="192">
        <f t="shared" si="35"/>
        <v>26289681.599589903</v>
      </c>
      <c r="BH59" s="195">
        <f t="shared" si="16"/>
        <v>3806.2373823063417</v>
      </c>
      <c r="BI59" s="194"/>
      <c r="BJ59" s="149">
        <v>0</v>
      </c>
      <c r="BL59" s="147">
        <f t="shared" si="17"/>
        <v>-880323.47136797383</v>
      </c>
      <c r="BM59" s="148">
        <f t="shared" si="18"/>
        <v>-3.2400563381158695E-2</v>
      </c>
      <c r="BN59" s="149">
        <f t="shared" si="36"/>
        <v>-127.45381082495639</v>
      </c>
      <c r="BP59" s="82">
        <v>148</v>
      </c>
      <c r="BQ59" s="82" t="s">
        <v>482</v>
      </c>
      <c r="BR59" s="192">
        <v>6907</v>
      </c>
      <c r="BS59" s="192">
        <v>23499926.972407211</v>
      </c>
      <c r="BT59" s="192">
        <v>1960985.8851141492</v>
      </c>
      <c r="BU59" s="192">
        <v>-542433</v>
      </c>
      <c r="BW59" s="193">
        <f t="shared" si="37"/>
        <v>22957493.972407211</v>
      </c>
      <c r="BX59" s="194"/>
      <c r="BY59" s="149">
        <v>3370397.5879740501</v>
      </c>
      <c r="BZ59" s="194"/>
      <c r="CA59" s="149">
        <v>-744924.27504079288</v>
      </c>
      <c r="CB59" s="192"/>
      <c r="CC59" s="192">
        <f t="shared" si="38"/>
        <v>25582967.285340466</v>
      </c>
      <c r="CD59" s="195">
        <f t="shared" si="19"/>
        <v>3703.9188193630325</v>
      </c>
      <c r="CE59" s="194"/>
      <c r="CF59" s="149">
        <v>0</v>
      </c>
      <c r="CH59" s="147">
        <f t="shared" si="20"/>
        <v>-1587037.7856174111</v>
      </c>
      <c r="CI59" s="148">
        <f t="shared" si="21"/>
        <v>-5.8411390850780592E-2</v>
      </c>
      <c r="CJ59" s="149">
        <f t="shared" si="39"/>
        <v>-229.77237376826568</v>
      </c>
      <c r="CL59" s="82">
        <v>148</v>
      </c>
      <c r="CM59" s="82" t="s">
        <v>482</v>
      </c>
      <c r="CN59" s="192">
        <v>6907</v>
      </c>
      <c r="CO59" s="192">
        <v>23089695.60150091</v>
      </c>
      <c r="CP59" s="192">
        <v>1797719.8494495815</v>
      </c>
      <c r="CQ59" s="192">
        <v>-542433</v>
      </c>
      <c r="CS59" s="193">
        <f t="shared" si="22"/>
        <v>22547262.60150091</v>
      </c>
      <c r="CT59" s="194"/>
      <c r="CU59" s="149">
        <v>3370397.5879740501</v>
      </c>
      <c r="CV59" s="194"/>
      <c r="CW59" s="149">
        <v>-744924.27504079288</v>
      </c>
      <c r="CX59" s="192"/>
      <c r="CY59" s="192">
        <f t="shared" si="23"/>
        <v>25172735.914434165</v>
      </c>
      <c r="CZ59" s="195">
        <f t="shared" si="24"/>
        <v>3644.5252518364218</v>
      </c>
      <c r="DA59" s="194"/>
      <c r="DB59" s="149">
        <v>0</v>
      </c>
      <c r="DD59" s="147">
        <f t="shared" si="25"/>
        <v>-1997269.156523712</v>
      </c>
      <c r="DE59" s="148">
        <f t="shared" si="26"/>
        <v>-7.3510076693309154E-2</v>
      </c>
      <c r="DF59" s="149">
        <f t="shared" si="27"/>
        <v>-289.16594129487652</v>
      </c>
      <c r="DH59" s="196">
        <v>92436.616000000009</v>
      </c>
      <c r="DI59" s="197">
        <v>122478.51620000001</v>
      </c>
      <c r="DJ59" s="198">
        <f t="shared" si="28"/>
        <v>30041.900200000004</v>
      </c>
      <c r="DL59" s="196" t="e">
        <f>#REF!+DJ59</f>
        <v>#REF!</v>
      </c>
      <c r="DM59" s="198" t="e">
        <f t="shared" si="29"/>
        <v>#REF!</v>
      </c>
      <c r="DN59" s="82">
        <v>148</v>
      </c>
      <c r="DO59" s="82" t="s">
        <v>784</v>
      </c>
      <c r="DP59" s="192">
        <v>6930</v>
      </c>
      <c r="DQ59" s="192">
        <v>24416597.030809402</v>
      </c>
      <c r="DR59" s="192">
        <v>1797719.8494495815</v>
      </c>
      <c r="DS59" s="192">
        <v>-644401</v>
      </c>
      <c r="DU59" s="193">
        <v>23874164.030809402</v>
      </c>
      <c r="DV59" s="194"/>
      <c r="DW59" s="149">
        <v>3147377.11083902</v>
      </c>
      <c r="DX59" s="194"/>
      <c r="DY59" s="149">
        <v>148463.92930945224</v>
      </c>
      <c r="DZ59" s="192"/>
      <c r="EA59" s="192">
        <v>27170005.070957877</v>
      </c>
      <c r="EB59" s="195">
        <v>3920.6356523748741</v>
      </c>
      <c r="ED59" s="196"/>
      <c r="EE59" s="197"/>
      <c r="EF59" s="198">
        <v>30041.900200000004</v>
      </c>
      <c r="EH59" s="196">
        <v>27200046.971157875</v>
      </c>
      <c r="EI59" s="198">
        <v>2266670.5809298228</v>
      </c>
      <c r="EK59" s="199">
        <v>19</v>
      </c>
    </row>
    <row r="60" spans="1:141" ht="13.8" x14ac:dyDescent="0.25">
      <c r="A60" s="30">
        <v>151</v>
      </c>
      <c r="B60" s="235" t="s">
        <v>786</v>
      </c>
      <c r="C60" s="180">
        <v>1951</v>
      </c>
      <c r="D60" s="180">
        <v>6718240.584487251</v>
      </c>
      <c r="E60" s="181">
        <v>1792165.7006367615</v>
      </c>
      <c r="F60" s="200">
        <v>-500569</v>
      </c>
      <c r="G60" s="181">
        <f t="shared" si="40"/>
        <v>6217671.584487251</v>
      </c>
      <c r="H60" s="183">
        <f t="shared" si="9"/>
        <v>3186.9152150114051</v>
      </c>
      <c r="I60" s="184">
        <v>1454620.072713448</v>
      </c>
      <c r="J60" s="181">
        <f t="shared" si="10"/>
        <v>7672291.6572006987</v>
      </c>
      <c r="K60" s="183">
        <f t="shared" si="11"/>
        <v>3932.4918796518191</v>
      </c>
      <c r="L60" s="185">
        <v>59065.023360000007</v>
      </c>
      <c r="M60" s="185">
        <v>25606.224000000002</v>
      </c>
      <c r="N60" s="186">
        <v>-33458.799360000005</v>
      </c>
      <c r="O60" s="187">
        <v>-1688</v>
      </c>
      <c r="P60" s="159">
        <f t="shared" si="12"/>
        <v>7637144.8578406991</v>
      </c>
      <c r="Q60" s="188">
        <v>92644</v>
      </c>
      <c r="R60" s="189"/>
      <c r="S60" s="190"/>
      <c r="U60" s="184"/>
      <c r="W60" s="82">
        <v>149</v>
      </c>
      <c r="X60" s="82" t="s">
        <v>483</v>
      </c>
      <c r="Y60" s="192">
        <v>5386</v>
      </c>
      <c r="Z60" s="192">
        <v>6351868.6779321982</v>
      </c>
      <c r="AA60" s="192">
        <v>-512656.12366701529</v>
      </c>
      <c r="AB60" s="192">
        <v>-1064327</v>
      </c>
      <c r="AD60" s="193">
        <f t="shared" si="30"/>
        <v>5287541.6779321982</v>
      </c>
      <c r="AE60" s="194"/>
      <c r="AF60" s="149">
        <v>2394517.6495981459</v>
      </c>
      <c r="AG60" s="194"/>
      <c r="AH60" s="149">
        <f t="shared" si="31"/>
        <v>-99752.552518911834</v>
      </c>
      <c r="AI60" s="149">
        <v>-142669.34837007159</v>
      </c>
      <c r="AJ60" s="192"/>
      <c r="AK60" s="192">
        <f t="shared" si="32"/>
        <v>7582306.7750114324</v>
      </c>
      <c r="AL60" s="195">
        <f t="shared" si="13"/>
        <v>1407.7806860399985</v>
      </c>
      <c r="AM60" s="194"/>
      <c r="AN60" s="149">
        <v>0</v>
      </c>
      <c r="AP60" s="147">
        <f t="shared" si="14"/>
        <v>-1604585.4479918396</v>
      </c>
      <c r="AQ60" s="148">
        <f t="shared" si="15"/>
        <v>-0.1746603104773648</v>
      </c>
      <c r="AR60" s="149">
        <f t="shared" si="33"/>
        <v>-297.91783289859632</v>
      </c>
      <c r="AT60" s="82">
        <v>149</v>
      </c>
      <c r="AU60" s="82" t="s">
        <v>483</v>
      </c>
      <c r="AV60" s="192">
        <v>5386</v>
      </c>
      <c r="AW60" s="192">
        <v>6295050.201437233</v>
      </c>
      <c r="AX60" s="192">
        <v>-497533.16919951933</v>
      </c>
      <c r="AY60" s="192">
        <v>-1064327</v>
      </c>
      <c r="BA60" s="193">
        <f t="shared" si="34"/>
        <v>5230723.201437233</v>
      </c>
      <c r="BB60" s="194"/>
      <c r="BC60" s="149">
        <v>2394517.6495981459</v>
      </c>
      <c r="BD60" s="194"/>
      <c r="BE60" s="149">
        <v>-142669.34837007159</v>
      </c>
      <c r="BF60" s="192"/>
      <c r="BG60" s="192">
        <f t="shared" si="35"/>
        <v>7482571.5026653074</v>
      </c>
      <c r="BH60" s="195">
        <f t="shared" si="16"/>
        <v>1389.2631828194035</v>
      </c>
      <c r="BI60" s="194"/>
      <c r="BJ60" s="149">
        <v>0</v>
      </c>
      <c r="BL60" s="147">
        <f t="shared" si="17"/>
        <v>-1704320.7203379646</v>
      </c>
      <c r="BM60" s="148">
        <f t="shared" si="18"/>
        <v>-0.18551656849423753</v>
      </c>
      <c r="BN60" s="149">
        <f t="shared" si="36"/>
        <v>-316.43533611919133</v>
      </c>
      <c r="BP60" s="82">
        <v>149</v>
      </c>
      <c r="BQ60" s="82" t="s">
        <v>483</v>
      </c>
      <c r="BR60" s="192">
        <v>5386</v>
      </c>
      <c r="BS60" s="192">
        <v>6345152.7079401081</v>
      </c>
      <c r="BT60" s="192">
        <v>-452189.90218136436</v>
      </c>
      <c r="BU60" s="192">
        <v>-1064327</v>
      </c>
      <c r="BW60" s="193">
        <f t="shared" si="37"/>
        <v>5280825.7079401081</v>
      </c>
      <c r="BX60" s="194"/>
      <c r="BY60" s="149">
        <v>2369345.1613229434</v>
      </c>
      <c r="BZ60" s="194"/>
      <c r="CA60" s="149">
        <v>-663470.46559090167</v>
      </c>
      <c r="CB60" s="192"/>
      <c r="CC60" s="192">
        <f t="shared" si="38"/>
        <v>6986700.4036721494</v>
      </c>
      <c r="CD60" s="195">
        <f t="shared" si="19"/>
        <v>1297.196510150789</v>
      </c>
      <c r="CE60" s="194"/>
      <c r="CF60" s="149">
        <v>0</v>
      </c>
      <c r="CH60" s="147">
        <f t="shared" si="20"/>
        <v>-2200191.8193311226</v>
      </c>
      <c r="CI60" s="148">
        <f t="shared" si="21"/>
        <v>-0.23949250365885552</v>
      </c>
      <c r="CJ60" s="149">
        <f t="shared" si="39"/>
        <v>-408.50200878780589</v>
      </c>
      <c r="CL60" s="82">
        <v>149</v>
      </c>
      <c r="CM60" s="82" t="s">
        <v>483</v>
      </c>
      <c r="CN60" s="192">
        <v>5386</v>
      </c>
      <c r="CO60" s="192">
        <v>6255351.9424602594</v>
      </c>
      <c r="CP60" s="192">
        <v>-441982.55914915114</v>
      </c>
      <c r="CQ60" s="192">
        <v>-1064327</v>
      </c>
      <c r="CS60" s="193">
        <f t="shared" si="22"/>
        <v>5191024.9424602594</v>
      </c>
      <c r="CT60" s="194"/>
      <c r="CU60" s="149">
        <v>2369345.1613229434</v>
      </c>
      <c r="CV60" s="194"/>
      <c r="CW60" s="149">
        <v>-663470.46559090167</v>
      </c>
      <c r="CX60" s="192"/>
      <c r="CY60" s="192">
        <f t="shared" si="23"/>
        <v>6896899.6381923016</v>
      </c>
      <c r="CZ60" s="195">
        <f t="shared" si="24"/>
        <v>1280.5235124753624</v>
      </c>
      <c r="DA60" s="194"/>
      <c r="DB60" s="149">
        <v>0</v>
      </c>
      <c r="DD60" s="147">
        <f t="shared" si="25"/>
        <v>-2289992.5848109704</v>
      </c>
      <c r="DE60" s="148">
        <f t="shared" si="26"/>
        <v>-0.24926738326993811</v>
      </c>
      <c r="DF60" s="149">
        <f t="shared" si="27"/>
        <v>-425.17500646323253</v>
      </c>
      <c r="DH60" s="196">
        <v>2515349.8511800007</v>
      </c>
      <c r="DI60" s="197">
        <v>74764.91</v>
      </c>
      <c r="DJ60" s="198">
        <f t="shared" si="28"/>
        <v>-2440584.9411800005</v>
      </c>
      <c r="DL60" s="196" t="e">
        <f>#REF!+DJ60</f>
        <v>#REF!</v>
      </c>
      <c r="DM60" s="198" t="e">
        <f t="shared" si="29"/>
        <v>#REF!</v>
      </c>
      <c r="DN60" s="82">
        <v>149</v>
      </c>
      <c r="DO60" s="82" t="s">
        <v>785</v>
      </c>
      <c r="DP60" s="192">
        <v>5403</v>
      </c>
      <c r="DQ60" s="192">
        <v>7895516.8093557423</v>
      </c>
      <c r="DR60" s="192">
        <v>-441982.55914915114</v>
      </c>
      <c r="DS60" s="192">
        <v>-1068688</v>
      </c>
      <c r="DU60" s="193">
        <v>6831189.8093557423</v>
      </c>
      <c r="DV60" s="194"/>
      <c r="DW60" s="149">
        <v>2223472.287218058</v>
      </c>
      <c r="DX60" s="194"/>
      <c r="DY60" s="149">
        <v>132230.12642947206</v>
      </c>
      <c r="DZ60" s="192"/>
      <c r="EA60" s="192">
        <v>9186892.223003272</v>
      </c>
      <c r="EB60" s="195">
        <v>1700.3317088660508</v>
      </c>
      <c r="ED60" s="196"/>
      <c r="EE60" s="197"/>
      <c r="EF60" s="198">
        <v>-2440584.9411800005</v>
      </c>
      <c r="EH60" s="196">
        <v>6746307.2818232719</v>
      </c>
      <c r="EI60" s="198">
        <v>562192.27348527266</v>
      </c>
      <c r="EK60" s="199">
        <v>1</v>
      </c>
    </row>
    <row r="61" spans="1:141" ht="13.8" x14ac:dyDescent="0.25">
      <c r="A61" s="30">
        <v>152</v>
      </c>
      <c r="B61" s="235" t="s">
        <v>787</v>
      </c>
      <c r="C61" s="180">
        <v>4522</v>
      </c>
      <c r="D61" s="180">
        <v>11954254.023265103</v>
      </c>
      <c r="E61" s="181">
        <v>3647617.2018167078</v>
      </c>
      <c r="F61" s="182">
        <v>-1706</v>
      </c>
      <c r="G61" s="181">
        <f t="shared" si="40"/>
        <v>11952548.023265103</v>
      </c>
      <c r="H61" s="183">
        <f t="shared" si="9"/>
        <v>2643.199474406259</v>
      </c>
      <c r="I61" s="184">
        <v>2638386.6597472411</v>
      </c>
      <c r="J61" s="181">
        <f t="shared" si="10"/>
        <v>14590934.683012344</v>
      </c>
      <c r="K61" s="183">
        <f t="shared" si="11"/>
        <v>3226.6551709447908</v>
      </c>
      <c r="L61" s="185">
        <v>153281.70199999999</v>
      </c>
      <c r="M61" s="185">
        <v>284655.85680000001</v>
      </c>
      <c r="N61" s="186">
        <v>131374.15480000002</v>
      </c>
      <c r="O61" s="187">
        <v>-3931</v>
      </c>
      <c r="P61" s="159">
        <f t="shared" si="12"/>
        <v>14718377.837812344</v>
      </c>
      <c r="Q61" s="188">
        <v>215717</v>
      </c>
      <c r="R61" s="189"/>
      <c r="S61" s="190"/>
      <c r="U61" s="184"/>
      <c r="W61" s="82">
        <v>151</v>
      </c>
      <c r="X61" s="82" t="s">
        <v>484</v>
      </c>
      <c r="Y61" s="192">
        <v>1951</v>
      </c>
      <c r="Z61" s="192">
        <v>6713885.5461375825</v>
      </c>
      <c r="AA61" s="192">
        <v>1792165.7006367608</v>
      </c>
      <c r="AB61" s="192">
        <v>-491554</v>
      </c>
      <c r="AD61" s="193">
        <f t="shared" si="30"/>
        <v>6222331.5461375825</v>
      </c>
      <c r="AE61" s="194"/>
      <c r="AF61" s="149">
        <v>1476248.938210285</v>
      </c>
      <c r="AG61" s="194"/>
      <c r="AH61" s="149">
        <f t="shared" si="31"/>
        <v>-23584.443004245662</v>
      </c>
      <c r="AI61" s="149">
        <v>-33731.238250258335</v>
      </c>
      <c r="AJ61" s="192"/>
      <c r="AK61" s="192">
        <f t="shared" si="32"/>
        <v>7674996.0413436219</v>
      </c>
      <c r="AL61" s="195">
        <f t="shared" si="13"/>
        <v>3933.8780324672589</v>
      </c>
      <c r="AM61" s="194"/>
      <c r="AN61" s="149">
        <v>0</v>
      </c>
      <c r="AP61" s="147">
        <f t="shared" si="14"/>
        <v>-396094.70764261577</v>
      </c>
      <c r="AQ61" s="148">
        <f t="shared" si="15"/>
        <v>-4.9075734613982243E-2</v>
      </c>
      <c r="AR61" s="149">
        <f t="shared" si="33"/>
        <v>-203.02137757181742</v>
      </c>
      <c r="AT61" s="82">
        <v>151</v>
      </c>
      <c r="AU61" s="82" t="s">
        <v>484</v>
      </c>
      <c r="AV61" s="192">
        <v>1951</v>
      </c>
      <c r="AW61" s="192">
        <v>6690908.0225133207</v>
      </c>
      <c r="AX61" s="192">
        <v>1784060.9830718588</v>
      </c>
      <c r="AY61" s="192">
        <v>-491554</v>
      </c>
      <c r="BA61" s="193">
        <f t="shared" si="34"/>
        <v>6199354.0225133207</v>
      </c>
      <c r="BB61" s="194"/>
      <c r="BC61" s="149">
        <v>1476248.938210285</v>
      </c>
      <c r="BD61" s="194"/>
      <c r="BE61" s="149">
        <v>-33731.238250258335</v>
      </c>
      <c r="BF61" s="192"/>
      <c r="BG61" s="192">
        <f t="shared" si="35"/>
        <v>7641871.7224733476</v>
      </c>
      <c r="BH61" s="195">
        <f t="shared" si="16"/>
        <v>3916.8999090073539</v>
      </c>
      <c r="BI61" s="194"/>
      <c r="BJ61" s="149">
        <v>0</v>
      </c>
      <c r="BL61" s="147">
        <f t="shared" si="17"/>
        <v>-429219.02651289012</v>
      </c>
      <c r="BM61" s="148">
        <f t="shared" si="18"/>
        <v>-5.3179804299289014E-2</v>
      </c>
      <c r="BN61" s="149">
        <f t="shared" si="36"/>
        <v>-219.99950103172225</v>
      </c>
      <c r="BP61" s="82">
        <v>151</v>
      </c>
      <c r="BQ61" s="82" t="s">
        <v>484</v>
      </c>
      <c r="BR61" s="192">
        <v>1951</v>
      </c>
      <c r="BS61" s="192">
        <v>6823624.2668872541</v>
      </c>
      <c r="BT61" s="192">
        <v>1915835.2673076345</v>
      </c>
      <c r="BU61" s="192">
        <v>-491554</v>
      </c>
      <c r="BW61" s="193">
        <f t="shared" si="37"/>
        <v>6332070.2668872541</v>
      </c>
      <c r="BX61" s="194"/>
      <c r="BY61" s="149">
        <v>1479951.7730052217</v>
      </c>
      <c r="BZ61" s="194"/>
      <c r="CA61" s="149">
        <v>-156863.96974916878</v>
      </c>
      <c r="CB61" s="192"/>
      <c r="CC61" s="192">
        <f t="shared" si="38"/>
        <v>7655158.0701433076</v>
      </c>
      <c r="CD61" s="195">
        <f t="shared" si="19"/>
        <v>3923.7099283153807</v>
      </c>
      <c r="CE61" s="194"/>
      <c r="CF61" s="149">
        <v>0</v>
      </c>
      <c r="CH61" s="147">
        <f t="shared" si="20"/>
        <v>-415932.67884293012</v>
      </c>
      <c r="CI61" s="148">
        <f t="shared" si="21"/>
        <v>-5.1533639229019074E-2</v>
      </c>
      <c r="CJ61" s="149">
        <f t="shared" si="39"/>
        <v>-213.18948172369559</v>
      </c>
      <c r="CL61" s="82">
        <v>151</v>
      </c>
      <c r="CM61" s="82" t="s">
        <v>484</v>
      </c>
      <c r="CN61" s="192">
        <v>1951</v>
      </c>
      <c r="CO61" s="192">
        <v>6685480.9213602338</v>
      </c>
      <c r="CP61" s="192">
        <v>1963123.1691264301</v>
      </c>
      <c r="CQ61" s="192">
        <v>-491554</v>
      </c>
      <c r="CS61" s="193">
        <f t="shared" si="22"/>
        <v>6193926.9213602338</v>
      </c>
      <c r="CT61" s="194"/>
      <c r="CU61" s="149">
        <v>1479951.7730052217</v>
      </c>
      <c r="CV61" s="194"/>
      <c r="CW61" s="149">
        <v>-156863.96974916878</v>
      </c>
      <c r="CX61" s="192"/>
      <c r="CY61" s="192">
        <f t="shared" si="23"/>
        <v>7517014.7246162873</v>
      </c>
      <c r="CZ61" s="195">
        <f t="shared" si="24"/>
        <v>3852.9034980093734</v>
      </c>
      <c r="DA61" s="194"/>
      <c r="DB61" s="149">
        <v>0</v>
      </c>
      <c r="DD61" s="147">
        <f t="shared" si="25"/>
        <v>-554076.02436995041</v>
      </c>
      <c r="DE61" s="148">
        <f t="shared" si="26"/>
        <v>-6.8649460352003186E-2</v>
      </c>
      <c r="DF61" s="149">
        <f t="shared" si="27"/>
        <v>-283.99591202970294</v>
      </c>
      <c r="DH61" s="196">
        <v>49643.900240000003</v>
      </c>
      <c r="DI61" s="197">
        <v>35343.412000000004</v>
      </c>
      <c r="DJ61" s="198">
        <f t="shared" si="28"/>
        <v>-14300.488239999999</v>
      </c>
      <c r="DL61" s="196" t="e">
        <f>#REF!+DJ61</f>
        <v>#REF!</v>
      </c>
      <c r="DM61" s="198" t="e">
        <f t="shared" si="29"/>
        <v>#REF!</v>
      </c>
      <c r="DN61" s="82">
        <v>151</v>
      </c>
      <c r="DO61" s="82" t="s">
        <v>786</v>
      </c>
      <c r="DP61" s="192">
        <v>1976</v>
      </c>
      <c r="DQ61" s="192">
        <v>7136805.0144479722</v>
      </c>
      <c r="DR61" s="192">
        <v>1963123.1691264301</v>
      </c>
      <c r="DS61" s="192">
        <v>-493154</v>
      </c>
      <c r="DU61" s="193">
        <v>6645251.0144479722</v>
      </c>
      <c r="DV61" s="194"/>
      <c r="DW61" s="149">
        <v>1394576.6353883722</v>
      </c>
      <c r="DX61" s="194"/>
      <c r="DY61" s="149">
        <v>31263.099149892962</v>
      </c>
      <c r="DZ61" s="192"/>
      <c r="EA61" s="192">
        <v>8071090.7489862377</v>
      </c>
      <c r="EB61" s="195">
        <v>4084.5600956408084</v>
      </c>
      <c r="ED61" s="196"/>
      <c r="EE61" s="197"/>
      <c r="EF61" s="198">
        <v>-14300.488239999999</v>
      </c>
      <c r="EH61" s="196">
        <v>8056790.2607462378</v>
      </c>
      <c r="EI61" s="198">
        <v>671399.18839551986</v>
      </c>
      <c r="EK61" s="199">
        <v>14</v>
      </c>
    </row>
    <row r="62" spans="1:141" ht="13.8" x14ac:dyDescent="0.25">
      <c r="A62" s="30">
        <v>153</v>
      </c>
      <c r="B62" s="235" t="s">
        <v>105</v>
      </c>
      <c r="C62" s="180">
        <v>26508</v>
      </c>
      <c r="D62" s="180">
        <v>57309670.179881163</v>
      </c>
      <c r="E62" s="181">
        <v>8879226.4782236367</v>
      </c>
      <c r="F62" s="200">
        <v>-1444667</v>
      </c>
      <c r="G62" s="181">
        <f t="shared" si="40"/>
        <v>55865003.179881163</v>
      </c>
      <c r="H62" s="183">
        <f t="shared" si="9"/>
        <v>2107.4771080383721</v>
      </c>
      <c r="I62" s="184">
        <v>11103071.602121819</v>
      </c>
      <c r="J62" s="181">
        <f t="shared" si="10"/>
        <v>66968074.782002985</v>
      </c>
      <c r="K62" s="183">
        <f t="shared" si="11"/>
        <v>2526.3344945677904</v>
      </c>
      <c r="L62" s="185">
        <v>1454982.634448</v>
      </c>
      <c r="M62" s="185">
        <v>564830.62440000009</v>
      </c>
      <c r="N62" s="186">
        <v>-890152.01004799991</v>
      </c>
      <c r="O62" s="187">
        <v>4982</v>
      </c>
      <c r="P62" s="159">
        <f t="shared" si="12"/>
        <v>66082904.771954983</v>
      </c>
      <c r="Q62" s="188">
        <v>1158920</v>
      </c>
      <c r="R62" s="189"/>
      <c r="S62" s="190"/>
      <c r="U62" s="184"/>
      <c r="W62" s="82">
        <v>152</v>
      </c>
      <c r="X62" s="82" t="s">
        <v>485</v>
      </c>
      <c r="Y62" s="192">
        <v>4522</v>
      </c>
      <c r="Z62" s="192">
        <v>11942189.54809708</v>
      </c>
      <c r="AA62" s="192">
        <v>3647617.2018167065</v>
      </c>
      <c r="AB62" s="192">
        <v>-158202</v>
      </c>
      <c r="AD62" s="193">
        <f t="shared" si="30"/>
        <v>11783987.54809708</v>
      </c>
      <c r="AE62" s="194"/>
      <c r="AF62" s="149">
        <v>2694308.0150470394</v>
      </c>
      <c r="AG62" s="194"/>
      <c r="AH62" s="149">
        <f t="shared" si="31"/>
        <v>-55262.913879769199</v>
      </c>
      <c r="AI62" s="149">
        <v>-79038.818688507119</v>
      </c>
      <c r="AJ62" s="192"/>
      <c r="AK62" s="192">
        <f t="shared" si="32"/>
        <v>14423032.649264351</v>
      </c>
      <c r="AL62" s="195">
        <f t="shared" si="13"/>
        <v>3189.5251325219706</v>
      </c>
      <c r="AM62" s="194"/>
      <c r="AN62" s="149">
        <v>0</v>
      </c>
      <c r="AP62" s="147">
        <f t="shared" si="14"/>
        <v>-474748.30596812256</v>
      </c>
      <c r="AQ62" s="148">
        <f t="shared" si="15"/>
        <v>-3.1867048347316386E-2</v>
      </c>
      <c r="AR62" s="149">
        <f t="shared" si="33"/>
        <v>-104.98635691466664</v>
      </c>
      <c r="AT62" s="82">
        <v>152</v>
      </c>
      <c r="AU62" s="82" t="s">
        <v>485</v>
      </c>
      <c r="AV62" s="192">
        <v>4522</v>
      </c>
      <c r="AW62" s="192">
        <v>11904861.384247402</v>
      </c>
      <c r="AX62" s="192">
        <v>3670819.3463435373</v>
      </c>
      <c r="AY62" s="192">
        <v>-158202</v>
      </c>
      <c r="BA62" s="193">
        <f t="shared" si="34"/>
        <v>11746659.384247402</v>
      </c>
      <c r="BB62" s="194"/>
      <c r="BC62" s="149">
        <v>2694308.0150470394</v>
      </c>
      <c r="BD62" s="194"/>
      <c r="BE62" s="149">
        <v>-79038.818688507119</v>
      </c>
      <c r="BF62" s="192"/>
      <c r="BG62" s="192">
        <f t="shared" si="35"/>
        <v>14361928.580605935</v>
      </c>
      <c r="BH62" s="195">
        <f t="shared" si="16"/>
        <v>3176.012512296757</v>
      </c>
      <c r="BI62" s="194"/>
      <c r="BJ62" s="149">
        <v>0</v>
      </c>
      <c r="BL62" s="147">
        <f t="shared" si="17"/>
        <v>-535852.37462653778</v>
      </c>
      <c r="BM62" s="148">
        <f t="shared" si="18"/>
        <v>-3.596860339380497E-2</v>
      </c>
      <c r="BN62" s="149">
        <f t="shared" si="36"/>
        <v>-118.4989771398801</v>
      </c>
      <c r="BP62" s="82">
        <v>152</v>
      </c>
      <c r="BQ62" s="82" t="s">
        <v>485</v>
      </c>
      <c r="BR62" s="192">
        <v>4522</v>
      </c>
      <c r="BS62" s="192">
        <v>12036686.243668392</v>
      </c>
      <c r="BT62" s="192">
        <v>3801884.4126670593</v>
      </c>
      <c r="BU62" s="192">
        <v>-158202</v>
      </c>
      <c r="BW62" s="193">
        <f t="shared" si="37"/>
        <v>11878484.243668392</v>
      </c>
      <c r="BX62" s="194"/>
      <c r="BY62" s="149">
        <v>2685470.9394366955</v>
      </c>
      <c r="BZ62" s="194"/>
      <c r="CA62" s="149">
        <v>-367562.6365026508</v>
      </c>
      <c r="CB62" s="192"/>
      <c r="CC62" s="192">
        <f t="shared" si="38"/>
        <v>14196392.546602437</v>
      </c>
      <c r="CD62" s="195">
        <f t="shared" si="19"/>
        <v>3139.4056936316756</v>
      </c>
      <c r="CE62" s="194"/>
      <c r="CF62" s="149">
        <v>0</v>
      </c>
      <c r="CH62" s="147">
        <f t="shared" si="20"/>
        <v>-701388.40863003582</v>
      </c>
      <c r="CI62" s="148">
        <f t="shared" si="21"/>
        <v>-4.7080059153621179E-2</v>
      </c>
      <c r="CJ62" s="149">
        <f t="shared" si="39"/>
        <v>-155.10579580496147</v>
      </c>
      <c r="CL62" s="82">
        <v>152</v>
      </c>
      <c r="CM62" s="82" t="s">
        <v>485</v>
      </c>
      <c r="CN62" s="192">
        <v>4522</v>
      </c>
      <c r="CO62" s="192">
        <v>11719721.685465671</v>
      </c>
      <c r="CP62" s="192">
        <v>3623520.0486513665</v>
      </c>
      <c r="CQ62" s="192">
        <v>-158202</v>
      </c>
      <c r="CS62" s="193">
        <f t="shared" si="22"/>
        <v>11561519.685465671</v>
      </c>
      <c r="CT62" s="194"/>
      <c r="CU62" s="149">
        <v>2685470.9394366955</v>
      </c>
      <c r="CV62" s="194"/>
      <c r="CW62" s="149">
        <v>-367562.6365026508</v>
      </c>
      <c r="CX62" s="192"/>
      <c r="CY62" s="192">
        <f t="shared" si="23"/>
        <v>13879427.988399716</v>
      </c>
      <c r="CZ62" s="195">
        <f t="shared" si="24"/>
        <v>3069.3118063688007</v>
      </c>
      <c r="DA62" s="194"/>
      <c r="DB62" s="149">
        <v>0</v>
      </c>
      <c r="DD62" s="147">
        <f t="shared" si="25"/>
        <v>-1018352.966832757</v>
      </c>
      <c r="DE62" s="148">
        <f t="shared" si="26"/>
        <v>-6.8356016905664466E-2</v>
      </c>
      <c r="DF62" s="149">
        <f t="shared" si="27"/>
        <v>-225.19968306783659</v>
      </c>
      <c r="DH62" s="196">
        <v>107457.5661</v>
      </c>
      <c r="DI62" s="197">
        <v>173998.33600000001</v>
      </c>
      <c r="DJ62" s="198">
        <f t="shared" si="28"/>
        <v>66540.769900000014</v>
      </c>
      <c r="DL62" s="196" t="e">
        <f>#REF!+DJ62</f>
        <v>#REF!</v>
      </c>
      <c r="DM62" s="198" t="e">
        <f t="shared" si="29"/>
        <v>#REF!</v>
      </c>
      <c r="DN62" s="82">
        <v>152</v>
      </c>
      <c r="DO62" s="82" t="s">
        <v>787</v>
      </c>
      <c r="DP62" s="192">
        <v>4601</v>
      </c>
      <c r="DQ62" s="192">
        <v>12455855.482555933</v>
      </c>
      <c r="DR62" s="192">
        <v>3623520.0486513665</v>
      </c>
      <c r="DS62" s="192">
        <v>-149468</v>
      </c>
      <c r="DU62" s="193">
        <v>12297653.482555933</v>
      </c>
      <c r="DV62" s="194"/>
      <c r="DW62" s="149">
        <v>2526871.980818341</v>
      </c>
      <c r="DX62" s="194"/>
      <c r="DY62" s="149">
        <v>73255.4918581987</v>
      </c>
      <c r="DZ62" s="192"/>
      <c r="EA62" s="192">
        <v>14897780.955232473</v>
      </c>
      <c r="EB62" s="195">
        <v>3237.9441328477446</v>
      </c>
      <c r="ED62" s="196"/>
      <c r="EE62" s="197"/>
      <c r="EF62" s="198">
        <v>66540.769900000014</v>
      </c>
      <c r="EH62" s="196">
        <v>14964321.725132473</v>
      </c>
      <c r="EI62" s="198">
        <v>1247026.810427706</v>
      </c>
      <c r="EK62" s="199">
        <v>15</v>
      </c>
    </row>
    <row r="63" spans="1:141" ht="13.8" x14ac:dyDescent="0.25">
      <c r="A63" s="30">
        <v>165</v>
      </c>
      <c r="B63" s="235" t="s">
        <v>106</v>
      </c>
      <c r="C63" s="180">
        <v>16413</v>
      </c>
      <c r="D63" s="180">
        <v>23923777.82245858</v>
      </c>
      <c r="E63" s="181">
        <v>4926168.892792521</v>
      </c>
      <c r="F63" s="200">
        <v>-2277471</v>
      </c>
      <c r="G63" s="181">
        <f t="shared" si="40"/>
        <v>21646306.82245858</v>
      </c>
      <c r="H63" s="183">
        <f t="shared" si="9"/>
        <v>1318.8513265374143</v>
      </c>
      <c r="I63" s="184">
        <v>6841329.417673016</v>
      </c>
      <c r="J63" s="181">
        <f t="shared" si="10"/>
        <v>28487636.240131594</v>
      </c>
      <c r="K63" s="183">
        <f t="shared" si="11"/>
        <v>1735.6751501938461</v>
      </c>
      <c r="L63" s="185">
        <v>342340.98920000007</v>
      </c>
      <c r="M63" s="185">
        <v>624507.35200000007</v>
      </c>
      <c r="N63" s="186">
        <v>282166.3628</v>
      </c>
      <c r="O63" s="187">
        <v>7334</v>
      </c>
      <c r="P63" s="159">
        <f t="shared" si="12"/>
        <v>28777136.602931593</v>
      </c>
      <c r="Q63" s="188">
        <v>741773</v>
      </c>
      <c r="R63" s="189"/>
      <c r="S63" s="190"/>
      <c r="U63" s="184"/>
      <c r="W63" s="82">
        <v>153</v>
      </c>
      <c r="X63" s="82" t="s">
        <v>486</v>
      </c>
      <c r="Y63" s="192">
        <v>26508</v>
      </c>
      <c r="Z63" s="192">
        <v>57335252.580800138</v>
      </c>
      <c r="AA63" s="192">
        <v>8879226.4782236367</v>
      </c>
      <c r="AB63" s="192">
        <v>-1519499</v>
      </c>
      <c r="AD63" s="193">
        <f t="shared" si="30"/>
        <v>55815753.580800138</v>
      </c>
      <c r="AE63" s="194"/>
      <c r="AF63" s="149">
        <v>11533353.666974464</v>
      </c>
      <c r="AG63" s="194"/>
      <c r="AH63" s="149">
        <f t="shared" si="31"/>
        <v>-405655.22589776077</v>
      </c>
      <c r="AI63" s="149">
        <v>-580181.31145842536</v>
      </c>
      <c r="AJ63" s="192"/>
      <c r="AK63" s="192">
        <f t="shared" si="32"/>
        <v>66943452.021876842</v>
      </c>
      <c r="AL63" s="195">
        <f t="shared" si="13"/>
        <v>2525.4056142250206</v>
      </c>
      <c r="AM63" s="194"/>
      <c r="AN63" s="149">
        <v>0</v>
      </c>
      <c r="AP63" s="147">
        <f t="shared" si="14"/>
        <v>-677418.17814947665</v>
      </c>
      <c r="AQ63" s="148">
        <f t="shared" si="15"/>
        <v>-1.0017886137011189E-2</v>
      </c>
      <c r="AR63" s="149">
        <f t="shared" si="33"/>
        <v>-25.555235330823777</v>
      </c>
      <c r="AT63" s="82">
        <v>153</v>
      </c>
      <c r="AU63" s="82" t="s">
        <v>486</v>
      </c>
      <c r="AV63" s="192">
        <v>26508</v>
      </c>
      <c r="AW63" s="192">
        <v>57016476.747813724</v>
      </c>
      <c r="AX63" s="192">
        <v>8962958.6439258624</v>
      </c>
      <c r="AY63" s="192">
        <v>-1519499</v>
      </c>
      <c r="BA63" s="193">
        <f t="shared" si="34"/>
        <v>55496977.747813724</v>
      </c>
      <c r="BB63" s="194"/>
      <c r="BC63" s="149">
        <v>11533353.666974464</v>
      </c>
      <c r="BD63" s="194"/>
      <c r="BE63" s="149">
        <v>-580181.31145842536</v>
      </c>
      <c r="BF63" s="192"/>
      <c r="BG63" s="192">
        <f t="shared" si="35"/>
        <v>66450150.103329763</v>
      </c>
      <c r="BH63" s="195">
        <f t="shared" si="16"/>
        <v>2506.7960654643794</v>
      </c>
      <c r="BI63" s="194"/>
      <c r="BJ63" s="149">
        <v>0</v>
      </c>
      <c r="BL63" s="147">
        <f t="shared" si="17"/>
        <v>-1170720.0966965556</v>
      </c>
      <c r="BM63" s="148">
        <f t="shared" si="18"/>
        <v>-1.7312999570007013E-2</v>
      </c>
      <c r="BN63" s="149">
        <f t="shared" si="36"/>
        <v>-44.164784091465052</v>
      </c>
      <c r="BP63" s="82">
        <v>153</v>
      </c>
      <c r="BQ63" s="82" t="s">
        <v>486</v>
      </c>
      <c r="BR63" s="192">
        <v>26508</v>
      </c>
      <c r="BS63" s="192">
        <v>57210110.727423191</v>
      </c>
      <c r="BT63" s="192">
        <v>9132615.859645864</v>
      </c>
      <c r="BU63" s="192">
        <v>-1519499</v>
      </c>
      <c r="BW63" s="193">
        <f t="shared" si="37"/>
        <v>55690611.727423191</v>
      </c>
      <c r="BX63" s="194"/>
      <c r="BY63" s="149">
        <v>11345884.526494788</v>
      </c>
      <c r="BZ63" s="194"/>
      <c r="CA63" s="149">
        <v>-2698078.9443432451</v>
      </c>
      <c r="CB63" s="192"/>
      <c r="CC63" s="192">
        <f t="shared" si="38"/>
        <v>64338417.309574731</v>
      </c>
      <c r="CD63" s="195">
        <f t="shared" si="19"/>
        <v>2427.1320850148909</v>
      </c>
      <c r="CE63" s="194"/>
      <c r="CF63" s="149">
        <v>0</v>
      </c>
      <c r="CH63" s="147">
        <f t="shared" si="20"/>
        <v>-3282452.8904515877</v>
      </c>
      <c r="CI63" s="148">
        <f t="shared" si="21"/>
        <v>-4.8542009009081198E-2</v>
      </c>
      <c r="CJ63" s="149">
        <f t="shared" si="39"/>
        <v>-123.82876454095322</v>
      </c>
      <c r="CL63" s="82">
        <v>153</v>
      </c>
      <c r="CM63" s="82" t="s">
        <v>486</v>
      </c>
      <c r="CN63" s="192">
        <v>26508</v>
      </c>
      <c r="CO63" s="192">
        <v>54208288.068084955</v>
      </c>
      <c r="CP63" s="192">
        <v>7468064.8651833571</v>
      </c>
      <c r="CQ63" s="192">
        <v>-1519499</v>
      </c>
      <c r="CS63" s="193">
        <f t="shared" si="22"/>
        <v>52688789.068084955</v>
      </c>
      <c r="CT63" s="194"/>
      <c r="CU63" s="149">
        <v>11345884.526494788</v>
      </c>
      <c r="CV63" s="194"/>
      <c r="CW63" s="149">
        <v>-2698078.9443432451</v>
      </c>
      <c r="CX63" s="192"/>
      <c r="CY63" s="192">
        <f t="shared" si="23"/>
        <v>61336594.650236495</v>
      </c>
      <c r="CZ63" s="195">
        <f t="shared" si="24"/>
        <v>2313.8899445539646</v>
      </c>
      <c r="DA63" s="194"/>
      <c r="DB63" s="149">
        <v>0</v>
      </c>
      <c r="DD63" s="147">
        <f t="shared" si="25"/>
        <v>-6284275.5497898236</v>
      </c>
      <c r="DE63" s="148">
        <f t="shared" si="26"/>
        <v>-9.2933964487599538E-2</v>
      </c>
      <c r="DF63" s="149">
        <f t="shared" si="27"/>
        <v>-237.07090500187957</v>
      </c>
      <c r="DH63" s="196">
        <v>1364815.7603439998</v>
      </c>
      <c r="DI63" s="197">
        <v>568417.22030000004</v>
      </c>
      <c r="DJ63" s="198">
        <f t="shared" si="28"/>
        <v>-796398.54004399979</v>
      </c>
      <c r="DL63" s="196" t="e">
        <f>#REF!+DJ63</f>
        <v>#REF!</v>
      </c>
      <c r="DM63" s="198" t="e">
        <f t="shared" si="29"/>
        <v>#REF!</v>
      </c>
      <c r="DN63" s="82">
        <v>153</v>
      </c>
      <c r="DO63" s="82" t="s">
        <v>105</v>
      </c>
      <c r="DP63" s="192">
        <v>26932</v>
      </c>
      <c r="DQ63" s="192">
        <v>57864382.60744144</v>
      </c>
      <c r="DR63" s="192">
        <v>7468064.8651833571</v>
      </c>
      <c r="DS63" s="192">
        <v>-1581241</v>
      </c>
      <c r="DU63" s="193">
        <v>56344883.60744144</v>
      </c>
      <c r="DV63" s="194"/>
      <c r="DW63" s="149">
        <v>10738257.567715192</v>
      </c>
      <c r="DX63" s="194"/>
      <c r="DY63" s="149">
        <v>537729.02486968401</v>
      </c>
      <c r="DZ63" s="192"/>
      <c r="EA63" s="192">
        <v>67620870.200026318</v>
      </c>
      <c r="EB63" s="195">
        <v>2510.8001708015117</v>
      </c>
      <c r="ED63" s="196"/>
      <c r="EE63" s="197"/>
      <c r="EF63" s="198">
        <v>-796398.54004399979</v>
      </c>
      <c r="EH63" s="196">
        <v>66824471.659982316</v>
      </c>
      <c r="EI63" s="198">
        <v>5568705.9716651933</v>
      </c>
      <c r="EK63" s="199">
        <v>9</v>
      </c>
    </row>
    <row r="64" spans="1:141" ht="13.8" x14ac:dyDescent="0.25">
      <c r="A64" s="30">
        <v>167</v>
      </c>
      <c r="B64" s="235" t="s">
        <v>107</v>
      </c>
      <c r="C64" s="180">
        <v>76850</v>
      </c>
      <c r="D64" s="180">
        <v>131325268.46714085</v>
      </c>
      <c r="E64" s="181">
        <v>45418872.33560624</v>
      </c>
      <c r="F64" s="200">
        <v>-2048162</v>
      </c>
      <c r="G64" s="181">
        <f t="shared" si="40"/>
        <v>129277106.46714085</v>
      </c>
      <c r="H64" s="183">
        <f t="shared" si="9"/>
        <v>1682.2004745236286</v>
      </c>
      <c r="I64" s="184">
        <v>35502012.856814191</v>
      </c>
      <c r="J64" s="181">
        <f t="shared" si="10"/>
        <v>164779119.32395506</v>
      </c>
      <c r="K64" s="183">
        <f t="shared" si="11"/>
        <v>2144.1655084444378</v>
      </c>
      <c r="L64" s="185">
        <v>11200802.533199998</v>
      </c>
      <c r="M64" s="185">
        <v>314387.52800000011</v>
      </c>
      <c r="N64" s="186">
        <v>-10886415.005199997</v>
      </c>
      <c r="O64" s="187">
        <v>32824</v>
      </c>
      <c r="P64" s="159">
        <f t="shared" si="12"/>
        <v>153925528.31875506</v>
      </c>
      <c r="Q64" s="188">
        <v>3948230</v>
      </c>
      <c r="R64" s="189"/>
      <c r="S64" s="190"/>
      <c r="U64" s="184"/>
      <c r="W64" s="82">
        <v>165</v>
      </c>
      <c r="X64" s="82" t="s">
        <v>487</v>
      </c>
      <c r="Y64" s="192">
        <v>16413</v>
      </c>
      <c r="Z64" s="192">
        <v>23901206.561457634</v>
      </c>
      <c r="AA64" s="192">
        <v>4926168.8927925155</v>
      </c>
      <c r="AB64" s="192">
        <v>-2294876</v>
      </c>
      <c r="AD64" s="193">
        <f t="shared" si="30"/>
        <v>21606330.561457634</v>
      </c>
      <c r="AE64" s="194"/>
      <c r="AF64" s="149">
        <v>7093924.8786752187</v>
      </c>
      <c r="AG64" s="194"/>
      <c r="AH64" s="149">
        <f t="shared" si="31"/>
        <v>-233824.36320281748</v>
      </c>
      <c r="AI64" s="149">
        <v>-334423.2171389134</v>
      </c>
      <c r="AJ64" s="192"/>
      <c r="AK64" s="192">
        <f t="shared" si="32"/>
        <v>28466431.076930035</v>
      </c>
      <c r="AL64" s="195">
        <f t="shared" si="13"/>
        <v>1734.3831765630923</v>
      </c>
      <c r="AM64" s="194"/>
      <c r="AN64" s="149">
        <v>0</v>
      </c>
      <c r="AP64" s="147">
        <f t="shared" si="14"/>
        <v>-3197619.3262108229</v>
      </c>
      <c r="AQ64" s="148">
        <f t="shared" si="15"/>
        <v>-0.10098579573678422</v>
      </c>
      <c r="AR64" s="149">
        <f t="shared" si="33"/>
        <v>-194.82235582835696</v>
      </c>
      <c r="AT64" s="82">
        <v>165</v>
      </c>
      <c r="AU64" s="82" t="s">
        <v>487</v>
      </c>
      <c r="AV64" s="192">
        <v>16413</v>
      </c>
      <c r="AW64" s="192">
        <v>23800725.505782608</v>
      </c>
      <c r="AX64" s="192">
        <v>5009362.8575299829</v>
      </c>
      <c r="AY64" s="192">
        <v>-2294876</v>
      </c>
      <c r="BA64" s="193">
        <f t="shared" si="34"/>
        <v>21505849.505782608</v>
      </c>
      <c r="BB64" s="194"/>
      <c r="BC64" s="149">
        <v>7093924.8786752187</v>
      </c>
      <c r="BD64" s="194"/>
      <c r="BE64" s="149">
        <v>-334423.2171389134</v>
      </c>
      <c r="BF64" s="192"/>
      <c r="BG64" s="192">
        <f t="shared" si="35"/>
        <v>28265351.167318914</v>
      </c>
      <c r="BH64" s="195">
        <f t="shared" si="16"/>
        <v>1722.1319178284843</v>
      </c>
      <c r="BI64" s="194"/>
      <c r="BJ64" s="149">
        <v>0</v>
      </c>
      <c r="BL64" s="147">
        <f t="shared" si="17"/>
        <v>-3398699.2358219437</v>
      </c>
      <c r="BM64" s="148">
        <f t="shared" si="18"/>
        <v>-0.10733621228334124</v>
      </c>
      <c r="BN64" s="149">
        <f t="shared" si="36"/>
        <v>-207.07361456296496</v>
      </c>
      <c r="BP64" s="82">
        <v>165</v>
      </c>
      <c r="BQ64" s="82" t="s">
        <v>487</v>
      </c>
      <c r="BR64" s="192">
        <v>16413</v>
      </c>
      <c r="BS64" s="192">
        <v>24311909.547908772</v>
      </c>
      <c r="BT64" s="192">
        <v>5504307.7182231322</v>
      </c>
      <c r="BU64" s="192">
        <v>-2294876</v>
      </c>
      <c r="BW64" s="193">
        <f t="shared" si="37"/>
        <v>22017033.547908772</v>
      </c>
      <c r="BX64" s="194"/>
      <c r="BY64" s="149">
        <v>6998393.1107240189</v>
      </c>
      <c r="BZ64" s="194"/>
      <c r="CA64" s="149">
        <v>-1555203.9040931575</v>
      </c>
      <c r="CB64" s="192"/>
      <c r="CC64" s="192">
        <f t="shared" si="38"/>
        <v>27460222.754539635</v>
      </c>
      <c r="CD64" s="195">
        <f t="shared" si="19"/>
        <v>1673.0776064424319</v>
      </c>
      <c r="CE64" s="194"/>
      <c r="CF64" s="149">
        <v>0</v>
      </c>
      <c r="CH64" s="147">
        <f t="shared" si="20"/>
        <v>-4203827.6486012228</v>
      </c>
      <c r="CI64" s="148">
        <f t="shared" si="21"/>
        <v>-0.13276342082200046</v>
      </c>
      <c r="CJ64" s="149">
        <f t="shared" si="39"/>
        <v>-256.12792594901742</v>
      </c>
      <c r="CL64" s="82">
        <v>165</v>
      </c>
      <c r="CM64" s="82" t="s">
        <v>487</v>
      </c>
      <c r="CN64" s="192">
        <v>16413</v>
      </c>
      <c r="CO64" s="192">
        <v>22976503.716918327</v>
      </c>
      <c r="CP64" s="192">
        <v>5121876.8095450457</v>
      </c>
      <c r="CQ64" s="192">
        <v>-2294876</v>
      </c>
      <c r="CS64" s="193">
        <f t="shared" si="22"/>
        <v>20681627.716918327</v>
      </c>
      <c r="CT64" s="194"/>
      <c r="CU64" s="149">
        <v>6998393.1107240189</v>
      </c>
      <c r="CV64" s="194"/>
      <c r="CW64" s="149">
        <v>-1555203.9040931575</v>
      </c>
      <c r="CX64" s="192"/>
      <c r="CY64" s="192">
        <f t="shared" si="23"/>
        <v>26124816.923549186</v>
      </c>
      <c r="CZ64" s="195">
        <f t="shared" si="24"/>
        <v>1591.714916441186</v>
      </c>
      <c r="DA64" s="194"/>
      <c r="DB64" s="149">
        <v>0</v>
      </c>
      <c r="DD64" s="147">
        <f t="shared" si="25"/>
        <v>-5539233.4795916714</v>
      </c>
      <c r="DE64" s="148">
        <f t="shared" si="26"/>
        <v>-0.17493761565773081</v>
      </c>
      <c r="DF64" s="149">
        <f t="shared" si="27"/>
        <v>-337.4906159502633</v>
      </c>
      <c r="DH64" s="196">
        <v>361250.45150000002</v>
      </c>
      <c r="DI64" s="197">
        <v>485496.13829999999</v>
      </c>
      <c r="DJ64" s="198">
        <f t="shared" si="28"/>
        <v>124245.68679999997</v>
      </c>
      <c r="DL64" s="196" t="e">
        <f>#REF!+DJ64</f>
        <v>#REF!</v>
      </c>
      <c r="DM64" s="198" t="e">
        <f t="shared" si="29"/>
        <v>#REF!</v>
      </c>
      <c r="DN64" s="82">
        <v>165</v>
      </c>
      <c r="DO64" s="82" t="s">
        <v>106</v>
      </c>
      <c r="DP64" s="192">
        <v>16447</v>
      </c>
      <c r="DQ64" s="192">
        <v>27069907.896567002</v>
      </c>
      <c r="DR64" s="192">
        <v>5121876.8095450457</v>
      </c>
      <c r="DS64" s="192">
        <v>-2337121</v>
      </c>
      <c r="DU64" s="193">
        <v>24775031.896567002</v>
      </c>
      <c r="DV64" s="194"/>
      <c r="DW64" s="149">
        <v>6579065.2784645287</v>
      </c>
      <c r="DX64" s="194"/>
      <c r="DY64" s="149">
        <v>309953.2281093261</v>
      </c>
      <c r="DZ64" s="192"/>
      <c r="EA64" s="192">
        <v>31664050.403140858</v>
      </c>
      <c r="EB64" s="195">
        <v>1925.2173893804863</v>
      </c>
      <c r="ED64" s="196"/>
      <c r="EE64" s="197"/>
      <c r="EF64" s="198">
        <v>124245.68679999997</v>
      </c>
      <c r="EH64" s="196">
        <v>31788296.089940857</v>
      </c>
      <c r="EI64" s="198">
        <v>2649024.6741617383</v>
      </c>
      <c r="EK64" s="199">
        <v>5</v>
      </c>
    </row>
    <row r="65" spans="1:141" ht="13.8" x14ac:dyDescent="0.25">
      <c r="A65" s="30">
        <v>169</v>
      </c>
      <c r="B65" s="235" t="s">
        <v>788</v>
      </c>
      <c r="C65" s="180">
        <v>5133</v>
      </c>
      <c r="D65" s="180">
        <v>9077632.1318717375</v>
      </c>
      <c r="E65" s="181">
        <v>2339938.0229134625</v>
      </c>
      <c r="F65" s="200">
        <v>-1326638</v>
      </c>
      <c r="G65" s="181">
        <f t="shared" si="40"/>
        <v>7750994.1318717375</v>
      </c>
      <c r="H65" s="183">
        <f t="shared" si="9"/>
        <v>1510.0319758175995</v>
      </c>
      <c r="I65" s="184">
        <v>2562545.2600444579</v>
      </c>
      <c r="J65" s="181">
        <f t="shared" si="10"/>
        <v>10313539.391916195</v>
      </c>
      <c r="K65" s="183">
        <f t="shared" si="11"/>
        <v>2009.2615219006809</v>
      </c>
      <c r="L65" s="185">
        <v>291000.51007999998</v>
      </c>
      <c r="M65" s="185">
        <v>246246.52080000003</v>
      </c>
      <c r="N65" s="186">
        <v>-44753.989279999951</v>
      </c>
      <c r="O65" s="187">
        <v>2317</v>
      </c>
      <c r="P65" s="159">
        <f t="shared" si="12"/>
        <v>10271102.402636195</v>
      </c>
      <c r="Q65" s="188">
        <v>234299</v>
      </c>
      <c r="R65" s="189"/>
      <c r="S65" s="190"/>
      <c r="U65" s="184"/>
      <c r="W65" s="82">
        <v>167</v>
      </c>
      <c r="X65" s="82" t="s">
        <v>488</v>
      </c>
      <c r="Y65" s="192">
        <v>76850</v>
      </c>
      <c r="Z65" s="192">
        <v>131305414.42907575</v>
      </c>
      <c r="AA65" s="192">
        <v>45418872.33560621</v>
      </c>
      <c r="AB65" s="192">
        <v>-1781754</v>
      </c>
      <c r="AD65" s="193">
        <f t="shared" si="30"/>
        <v>129523660.42907575</v>
      </c>
      <c r="AE65" s="194"/>
      <c r="AF65" s="149">
        <v>36552972.475901932</v>
      </c>
      <c r="AG65" s="194"/>
      <c r="AH65" s="149">
        <f t="shared" si="31"/>
        <v>-1001813.1236020254</v>
      </c>
      <c r="AI65" s="149">
        <v>-1432825.7465470831</v>
      </c>
      <c r="AJ65" s="192"/>
      <c r="AK65" s="192">
        <f t="shared" si="32"/>
        <v>165074819.78137565</v>
      </c>
      <c r="AL65" s="195">
        <f t="shared" si="13"/>
        <v>2148.0132697641593</v>
      </c>
      <c r="AM65" s="194"/>
      <c r="AN65" s="149">
        <v>0</v>
      </c>
      <c r="AP65" s="147">
        <f t="shared" si="14"/>
        <v>-6390099.7538045943</v>
      </c>
      <c r="AQ65" s="148">
        <f t="shared" si="15"/>
        <v>-3.7267680007825203E-2</v>
      </c>
      <c r="AR65" s="149">
        <f t="shared" si="33"/>
        <v>-83.150289574555558</v>
      </c>
      <c r="AT65" s="82">
        <v>167</v>
      </c>
      <c r="AU65" s="82" t="s">
        <v>488</v>
      </c>
      <c r="AV65" s="192">
        <v>76850</v>
      </c>
      <c r="AW65" s="192">
        <v>130495623.69884193</v>
      </c>
      <c r="AX65" s="192">
        <v>45449652.140843354</v>
      </c>
      <c r="AY65" s="192">
        <v>-1781754</v>
      </c>
      <c r="BA65" s="193">
        <f t="shared" si="34"/>
        <v>128713869.69884193</v>
      </c>
      <c r="BB65" s="194"/>
      <c r="BC65" s="149">
        <v>36552972.475901932</v>
      </c>
      <c r="BD65" s="194"/>
      <c r="BE65" s="149">
        <v>-1432825.7465470831</v>
      </c>
      <c r="BF65" s="192"/>
      <c r="BG65" s="192">
        <f t="shared" si="35"/>
        <v>163834016.42819679</v>
      </c>
      <c r="BH65" s="195">
        <f t="shared" si="16"/>
        <v>2131.8674876798541</v>
      </c>
      <c r="BI65" s="194"/>
      <c r="BJ65" s="149">
        <v>0</v>
      </c>
      <c r="BL65" s="147">
        <f t="shared" si="17"/>
        <v>-7630903.106983453</v>
      </c>
      <c r="BM65" s="148">
        <f t="shared" si="18"/>
        <v>-4.4504165211577205E-2</v>
      </c>
      <c r="BN65" s="149">
        <f t="shared" si="36"/>
        <v>-99.296071658860811</v>
      </c>
      <c r="BP65" s="82">
        <v>167</v>
      </c>
      <c r="BQ65" s="82" t="s">
        <v>488</v>
      </c>
      <c r="BR65" s="192">
        <v>76850</v>
      </c>
      <c r="BS65" s="192">
        <v>130999727.76541707</v>
      </c>
      <c r="BT65" s="192">
        <v>45827645.793608837</v>
      </c>
      <c r="BU65" s="192">
        <v>-1788895</v>
      </c>
      <c r="BW65" s="193">
        <f t="shared" si="37"/>
        <v>129210832.76541707</v>
      </c>
      <c r="BX65" s="194"/>
      <c r="BY65" s="149">
        <v>36185086.07904613</v>
      </c>
      <c r="BZ65" s="194"/>
      <c r="CA65" s="149">
        <v>-6663222.1709343996</v>
      </c>
      <c r="CB65" s="192"/>
      <c r="CC65" s="192">
        <f t="shared" si="38"/>
        <v>158732696.67352879</v>
      </c>
      <c r="CD65" s="195">
        <f t="shared" si="19"/>
        <v>2065.4872696620532</v>
      </c>
      <c r="CE65" s="194"/>
      <c r="CF65" s="149">
        <v>0</v>
      </c>
      <c r="CH65" s="147">
        <f t="shared" si="20"/>
        <v>-12732222.86165145</v>
      </c>
      <c r="CI65" s="148">
        <f t="shared" si="21"/>
        <v>-7.4255555574673227E-2</v>
      </c>
      <c r="CJ65" s="149">
        <f t="shared" si="39"/>
        <v>-165.6762896766617</v>
      </c>
      <c r="CL65" s="82">
        <v>167</v>
      </c>
      <c r="CM65" s="82" t="s">
        <v>488</v>
      </c>
      <c r="CN65" s="192">
        <v>76850</v>
      </c>
      <c r="CO65" s="192">
        <v>123633278.13634661</v>
      </c>
      <c r="CP65" s="192">
        <v>41043786.700901076</v>
      </c>
      <c r="CQ65" s="192">
        <v>-1788895</v>
      </c>
      <c r="CS65" s="193">
        <f t="shared" si="22"/>
        <v>121844383.13634661</v>
      </c>
      <c r="CT65" s="194"/>
      <c r="CU65" s="149">
        <v>36185086.07904613</v>
      </c>
      <c r="CV65" s="194"/>
      <c r="CW65" s="149">
        <v>-6663222.1709343996</v>
      </c>
      <c r="CX65" s="192"/>
      <c r="CY65" s="192">
        <f t="shared" si="23"/>
        <v>151366247.04445833</v>
      </c>
      <c r="CZ65" s="195">
        <f t="shared" si="24"/>
        <v>1969.6323623221645</v>
      </c>
      <c r="DA65" s="194"/>
      <c r="DB65" s="149">
        <v>0</v>
      </c>
      <c r="DD65" s="147">
        <f t="shared" si="25"/>
        <v>-20098672.490721911</v>
      </c>
      <c r="DE65" s="148">
        <f t="shared" si="26"/>
        <v>-0.1172174025171264</v>
      </c>
      <c r="DF65" s="149">
        <f t="shared" si="27"/>
        <v>-261.53119701655055</v>
      </c>
      <c r="DH65" s="196">
        <v>10545647.648704</v>
      </c>
      <c r="DI65" s="197">
        <v>328965.60399999999</v>
      </c>
      <c r="DJ65" s="198">
        <f t="shared" si="28"/>
        <v>-10216682.044704</v>
      </c>
      <c r="DL65" s="196" t="e">
        <f>#REF!+DJ65</f>
        <v>#REF!</v>
      </c>
      <c r="DM65" s="198" t="e">
        <f t="shared" si="29"/>
        <v>#REF!</v>
      </c>
      <c r="DN65" s="82">
        <v>167</v>
      </c>
      <c r="DO65" s="82" t="s">
        <v>107</v>
      </c>
      <c r="DP65" s="192">
        <v>76551</v>
      </c>
      <c r="DQ65" s="192">
        <v>138102856.95080811</v>
      </c>
      <c r="DR65" s="192">
        <v>41043786.700901099</v>
      </c>
      <c r="DS65" s="192">
        <v>-1904894</v>
      </c>
      <c r="DU65" s="193">
        <v>136321102.95080811</v>
      </c>
      <c r="DV65" s="194"/>
      <c r="DW65" s="149">
        <v>33815831.74380672</v>
      </c>
      <c r="DX65" s="194"/>
      <c r="DY65" s="149">
        <v>1327984.8405654253</v>
      </c>
      <c r="DZ65" s="192"/>
      <c r="EA65" s="192">
        <v>171464919.53518024</v>
      </c>
      <c r="EB65" s="195">
        <v>2239.8782450285462</v>
      </c>
      <c r="ED65" s="196"/>
      <c r="EE65" s="197"/>
      <c r="EF65" s="198">
        <v>-10216682.044704</v>
      </c>
      <c r="EH65" s="196">
        <v>161248237.49047625</v>
      </c>
      <c r="EI65" s="198">
        <v>13437353.124206355</v>
      </c>
      <c r="EK65" s="199">
        <v>12</v>
      </c>
    </row>
    <row r="66" spans="1:141" ht="13.8" x14ac:dyDescent="0.25">
      <c r="A66" s="30">
        <v>171</v>
      </c>
      <c r="B66" s="235" t="s">
        <v>789</v>
      </c>
      <c r="C66" s="180">
        <v>4767</v>
      </c>
      <c r="D66" s="180">
        <v>10468095.243929973</v>
      </c>
      <c r="E66" s="181">
        <v>2850103.324557947</v>
      </c>
      <c r="F66" s="200">
        <v>-227127</v>
      </c>
      <c r="G66" s="181">
        <f t="shared" si="40"/>
        <v>10240968.243929973</v>
      </c>
      <c r="H66" s="183">
        <f t="shared" si="9"/>
        <v>2148.3046452548715</v>
      </c>
      <c r="I66" s="184">
        <v>2706197.3277643151</v>
      </c>
      <c r="J66" s="181">
        <f t="shared" si="10"/>
        <v>12947165.571694288</v>
      </c>
      <c r="K66" s="183">
        <f t="shared" si="11"/>
        <v>2715.9986514986967</v>
      </c>
      <c r="L66" s="185">
        <v>212759.27008000002</v>
      </c>
      <c r="M66" s="185">
        <v>32719.064000000002</v>
      </c>
      <c r="N66" s="186">
        <v>-180040.20608</v>
      </c>
      <c r="O66" s="187">
        <v>94</v>
      </c>
      <c r="P66" s="159">
        <f t="shared" si="12"/>
        <v>12767219.365614288</v>
      </c>
      <c r="Q66" s="188">
        <v>197858</v>
      </c>
      <c r="R66" s="189"/>
      <c r="S66" s="190"/>
      <c r="U66" s="184"/>
      <c r="W66" s="82">
        <v>169</v>
      </c>
      <c r="X66" s="82" t="s">
        <v>489</v>
      </c>
      <c r="Y66" s="192">
        <v>5133</v>
      </c>
      <c r="Z66" s="192">
        <v>9088827.3616786301</v>
      </c>
      <c r="AA66" s="192">
        <v>2339938.0229134588</v>
      </c>
      <c r="AB66" s="192">
        <v>-1060803</v>
      </c>
      <c r="AD66" s="193">
        <f t="shared" si="30"/>
        <v>8028024.3616786301</v>
      </c>
      <c r="AE66" s="194"/>
      <c r="AF66" s="149">
        <v>2645343.1501064827</v>
      </c>
      <c r="AG66" s="194"/>
      <c r="AH66" s="149">
        <f t="shared" si="31"/>
        <v>-70742.283872837201</v>
      </c>
      <c r="AI66" s="149">
        <v>-101177.91763208114</v>
      </c>
      <c r="AJ66" s="192"/>
      <c r="AK66" s="192">
        <f t="shared" si="32"/>
        <v>10602625.227912275</v>
      </c>
      <c r="AL66" s="195">
        <f t="shared" si="13"/>
        <v>2065.580601580416</v>
      </c>
      <c r="AM66" s="194"/>
      <c r="AN66" s="149">
        <v>0</v>
      </c>
      <c r="AP66" s="147">
        <f t="shared" si="14"/>
        <v>-622494.26542822644</v>
      </c>
      <c r="AQ66" s="148">
        <f t="shared" si="15"/>
        <v>-5.5455468941558443E-2</v>
      </c>
      <c r="AR66" s="149">
        <f t="shared" si="33"/>
        <v>-121.27299151144096</v>
      </c>
      <c r="AT66" s="82">
        <v>169</v>
      </c>
      <c r="AU66" s="82" t="s">
        <v>489</v>
      </c>
      <c r="AV66" s="192">
        <v>5133</v>
      </c>
      <c r="AW66" s="192">
        <v>9063479.130491985</v>
      </c>
      <c r="AX66" s="192">
        <v>2370428.3202675921</v>
      </c>
      <c r="AY66" s="192">
        <v>-1060803</v>
      </c>
      <c r="BA66" s="193">
        <f t="shared" si="34"/>
        <v>8002676.130491985</v>
      </c>
      <c r="BB66" s="194"/>
      <c r="BC66" s="149">
        <v>2645343.1501064827</v>
      </c>
      <c r="BD66" s="194"/>
      <c r="BE66" s="149">
        <v>-101177.91763208114</v>
      </c>
      <c r="BF66" s="192"/>
      <c r="BG66" s="192">
        <f t="shared" si="35"/>
        <v>10546841.362966387</v>
      </c>
      <c r="BH66" s="195">
        <f t="shared" si="16"/>
        <v>2054.7129092083355</v>
      </c>
      <c r="BI66" s="194"/>
      <c r="BJ66" s="149">
        <v>0</v>
      </c>
      <c r="BL66" s="147">
        <f t="shared" si="17"/>
        <v>-678278.13037411496</v>
      </c>
      <c r="BM66" s="148">
        <f t="shared" si="18"/>
        <v>-6.0425025388506137E-2</v>
      </c>
      <c r="BN66" s="149">
        <f t="shared" si="36"/>
        <v>-132.14068388352132</v>
      </c>
      <c r="BP66" s="82">
        <v>169</v>
      </c>
      <c r="BQ66" s="82" t="s">
        <v>489</v>
      </c>
      <c r="BR66" s="192">
        <v>5133</v>
      </c>
      <c r="BS66" s="192">
        <v>9224593.5756080151</v>
      </c>
      <c r="BT66" s="192">
        <v>2527191.1704739346</v>
      </c>
      <c r="BU66" s="192">
        <v>-1060803</v>
      </c>
      <c r="BW66" s="193">
        <f t="shared" si="37"/>
        <v>8163790.5756080151</v>
      </c>
      <c r="BX66" s="194"/>
      <c r="BY66" s="149">
        <v>2621618.5542831346</v>
      </c>
      <c r="BZ66" s="194"/>
      <c r="CA66" s="149">
        <v>-470518.44622398686</v>
      </c>
      <c r="CB66" s="192"/>
      <c r="CC66" s="192">
        <f t="shared" si="38"/>
        <v>10314890.683667162</v>
      </c>
      <c r="CD66" s="195">
        <f t="shared" si="19"/>
        <v>2009.5247776479957</v>
      </c>
      <c r="CE66" s="194"/>
      <c r="CF66" s="149">
        <v>0</v>
      </c>
      <c r="CH66" s="147">
        <f t="shared" si="20"/>
        <v>-910228.80967333913</v>
      </c>
      <c r="CI66" s="148">
        <f t="shared" si="21"/>
        <v>-8.108856304054031E-2</v>
      </c>
      <c r="CJ66" s="149">
        <f t="shared" si="39"/>
        <v>-177.32881544386112</v>
      </c>
      <c r="CL66" s="82">
        <v>169</v>
      </c>
      <c r="CM66" s="82" t="s">
        <v>489</v>
      </c>
      <c r="CN66" s="192">
        <v>5133</v>
      </c>
      <c r="CO66" s="192">
        <v>8509579.1963627432</v>
      </c>
      <c r="CP66" s="192">
        <v>2349076.4404167994</v>
      </c>
      <c r="CQ66" s="192">
        <v>-1060803</v>
      </c>
      <c r="CS66" s="193">
        <f t="shared" si="22"/>
        <v>7448776.1963627432</v>
      </c>
      <c r="CT66" s="194"/>
      <c r="CU66" s="149">
        <v>2621618.5542831346</v>
      </c>
      <c r="CV66" s="194"/>
      <c r="CW66" s="149">
        <v>-470518.44622398686</v>
      </c>
      <c r="CX66" s="192"/>
      <c r="CY66" s="192">
        <f t="shared" si="23"/>
        <v>9599876.3044218905</v>
      </c>
      <c r="CZ66" s="195">
        <f t="shared" si="24"/>
        <v>1870.2272169144537</v>
      </c>
      <c r="DA66" s="194"/>
      <c r="DB66" s="149">
        <v>0</v>
      </c>
      <c r="DD66" s="147">
        <f t="shared" si="25"/>
        <v>-1625243.188918611</v>
      </c>
      <c r="DE66" s="148">
        <f t="shared" si="26"/>
        <v>-0.14478627063906224</v>
      </c>
      <c r="DF66" s="149">
        <f t="shared" si="27"/>
        <v>-316.6263761774033</v>
      </c>
      <c r="DH66" s="196">
        <v>229147.65234000003</v>
      </c>
      <c r="DI66" s="197">
        <v>184941.20010000002</v>
      </c>
      <c r="DJ66" s="198">
        <f t="shared" si="28"/>
        <v>-44206.452240000013</v>
      </c>
      <c r="DL66" s="196" t="e">
        <f>#REF!+DJ66</f>
        <v>#REF!</v>
      </c>
      <c r="DM66" s="198" t="e">
        <f t="shared" si="29"/>
        <v>#REF!</v>
      </c>
      <c r="DN66" s="82">
        <v>169</v>
      </c>
      <c r="DO66" s="82" t="s">
        <v>788</v>
      </c>
      <c r="DP66" s="192">
        <v>5195</v>
      </c>
      <c r="DQ66" s="192">
        <v>9726764.5096043292</v>
      </c>
      <c r="DR66" s="192">
        <v>2349076.4404167994</v>
      </c>
      <c r="DS66" s="192">
        <v>-1065078</v>
      </c>
      <c r="DU66" s="193">
        <v>8665961.5096043292</v>
      </c>
      <c r="DV66" s="194"/>
      <c r="DW66" s="149">
        <v>2465383.3323881878</v>
      </c>
      <c r="DX66" s="194"/>
      <c r="DY66" s="149">
        <v>93774.651347985229</v>
      </c>
      <c r="DZ66" s="192"/>
      <c r="EA66" s="192">
        <v>11225119.493340502</v>
      </c>
      <c r="EB66" s="195">
        <v>2160.7544741752649</v>
      </c>
      <c r="ED66" s="196"/>
      <c r="EE66" s="197"/>
      <c r="EF66" s="198">
        <v>-44206.452240000013</v>
      </c>
      <c r="EH66" s="196">
        <v>11180913.041100502</v>
      </c>
      <c r="EI66" s="198">
        <v>931742.7534250418</v>
      </c>
      <c r="EK66" s="199">
        <v>5</v>
      </c>
    </row>
    <row r="67" spans="1:141" ht="13.8" x14ac:dyDescent="0.25">
      <c r="A67" s="30">
        <v>172</v>
      </c>
      <c r="B67" s="235" t="s">
        <v>110</v>
      </c>
      <c r="C67" s="180">
        <v>4377</v>
      </c>
      <c r="D67" s="180">
        <v>13639252.471689243</v>
      </c>
      <c r="E67" s="181">
        <v>3636032.5206566281</v>
      </c>
      <c r="F67" s="182">
        <v>-5948</v>
      </c>
      <c r="G67" s="181">
        <f t="shared" si="40"/>
        <v>13633304.471689243</v>
      </c>
      <c r="H67" s="183">
        <f t="shared" si="9"/>
        <v>3114.7599889625867</v>
      </c>
      <c r="I67" s="184">
        <v>2735734.2665773886</v>
      </c>
      <c r="J67" s="181">
        <f t="shared" si="10"/>
        <v>16369038.738266632</v>
      </c>
      <c r="K67" s="183">
        <f t="shared" si="11"/>
        <v>3739.7849527682506</v>
      </c>
      <c r="L67" s="185">
        <v>301299.90240000002</v>
      </c>
      <c r="M67" s="185">
        <v>308697.25599999999</v>
      </c>
      <c r="N67" s="186">
        <v>7397.3535999999731</v>
      </c>
      <c r="O67" s="187">
        <v>1742</v>
      </c>
      <c r="P67" s="159">
        <f t="shared" si="12"/>
        <v>16378178.091866631</v>
      </c>
      <c r="Q67" s="188">
        <v>269948</v>
      </c>
      <c r="R67" s="189"/>
      <c r="S67" s="190"/>
      <c r="U67" s="184"/>
      <c r="W67" s="82">
        <v>171</v>
      </c>
      <c r="X67" s="82" t="s">
        <v>490</v>
      </c>
      <c r="Y67" s="192">
        <v>4767</v>
      </c>
      <c r="Z67" s="192">
        <v>10459308.440167105</v>
      </c>
      <c r="AA67" s="192">
        <v>2850103.3245579437</v>
      </c>
      <c r="AB67" s="192">
        <v>-190952</v>
      </c>
      <c r="AD67" s="193">
        <f t="shared" si="30"/>
        <v>10268356.440167105</v>
      </c>
      <c r="AE67" s="194"/>
      <c r="AF67" s="149">
        <v>2775586.2598643773</v>
      </c>
      <c r="AG67" s="194"/>
      <c r="AH67" s="149">
        <f t="shared" si="31"/>
        <v>-64044.682965127911</v>
      </c>
      <c r="AI67" s="149">
        <v>-91598.790752450397</v>
      </c>
      <c r="AJ67" s="192"/>
      <c r="AK67" s="192">
        <f t="shared" si="32"/>
        <v>12979898.017066354</v>
      </c>
      <c r="AL67" s="195">
        <f t="shared" si="13"/>
        <v>2722.8651179077729</v>
      </c>
      <c r="AM67" s="194"/>
      <c r="AN67" s="149">
        <v>0</v>
      </c>
      <c r="AP67" s="147">
        <f t="shared" si="14"/>
        <v>-845071.67488527298</v>
      </c>
      <c r="AQ67" s="148">
        <f t="shared" si="15"/>
        <v>-6.1126475769219348E-2</v>
      </c>
      <c r="AR67" s="149">
        <f t="shared" si="33"/>
        <v>-177.27536708312837</v>
      </c>
      <c r="AT67" s="82">
        <v>171</v>
      </c>
      <c r="AU67" s="82" t="s">
        <v>490</v>
      </c>
      <c r="AV67" s="192">
        <v>4767</v>
      </c>
      <c r="AW67" s="192">
        <v>10402650.074304063</v>
      </c>
      <c r="AX67" s="192">
        <v>2855690.2413707371</v>
      </c>
      <c r="AY67" s="192">
        <v>-190952</v>
      </c>
      <c r="BA67" s="193">
        <f t="shared" si="34"/>
        <v>10211698.074304063</v>
      </c>
      <c r="BB67" s="194"/>
      <c r="BC67" s="149">
        <v>2775586.2598643773</v>
      </c>
      <c r="BD67" s="194"/>
      <c r="BE67" s="149">
        <v>-91598.790752450397</v>
      </c>
      <c r="BF67" s="192"/>
      <c r="BG67" s="192">
        <f t="shared" si="35"/>
        <v>12895685.54341599</v>
      </c>
      <c r="BH67" s="195">
        <f t="shared" si="16"/>
        <v>2705.1994007585463</v>
      </c>
      <c r="BI67" s="194"/>
      <c r="BJ67" s="149">
        <v>0</v>
      </c>
      <c r="BL67" s="147">
        <f t="shared" si="17"/>
        <v>-929284.14853563718</v>
      </c>
      <c r="BM67" s="148">
        <f t="shared" si="18"/>
        <v>-6.7217807289417147E-2</v>
      </c>
      <c r="BN67" s="149">
        <f t="shared" si="36"/>
        <v>-194.94108423235519</v>
      </c>
      <c r="BP67" s="82">
        <v>171</v>
      </c>
      <c r="BQ67" s="82" t="s">
        <v>490</v>
      </c>
      <c r="BR67" s="192">
        <v>4767</v>
      </c>
      <c r="BS67" s="192">
        <v>10530035.706160223</v>
      </c>
      <c r="BT67" s="192">
        <v>2978455.4065030497</v>
      </c>
      <c r="BU67" s="192">
        <v>-190952</v>
      </c>
      <c r="BW67" s="193">
        <f t="shared" si="37"/>
        <v>10339083.706160223</v>
      </c>
      <c r="BX67" s="194"/>
      <c r="BY67" s="149">
        <v>2763160.0075586173</v>
      </c>
      <c r="BZ67" s="194"/>
      <c r="CA67" s="149">
        <v>-425971.61227968783</v>
      </c>
      <c r="CB67" s="192"/>
      <c r="CC67" s="192">
        <f t="shared" si="38"/>
        <v>12676272.101439154</v>
      </c>
      <c r="CD67" s="195">
        <f t="shared" si="19"/>
        <v>2659.171827446854</v>
      </c>
      <c r="CE67" s="194"/>
      <c r="CF67" s="149">
        <v>0</v>
      </c>
      <c r="CH67" s="147">
        <f t="shared" si="20"/>
        <v>-1148697.5905124731</v>
      </c>
      <c r="CI67" s="148">
        <f t="shared" si="21"/>
        <v>-8.3088615462296553E-2</v>
      </c>
      <c r="CJ67" s="149">
        <f t="shared" si="39"/>
        <v>-240.96865754404723</v>
      </c>
      <c r="CL67" s="82">
        <v>171</v>
      </c>
      <c r="CM67" s="82" t="s">
        <v>490</v>
      </c>
      <c r="CN67" s="192">
        <v>4767</v>
      </c>
      <c r="CO67" s="192">
        <v>10535072.945643621</v>
      </c>
      <c r="CP67" s="192">
        <v>2937966.2398217167</v>
      </c>
      <c r="CQ67" s="192">
        <v>-190952</v>
      </c>
      <c r="CS67" s="193">
        <f t="shared" si="22"/>
        <v>10344120.945643621</v>
      </c>
      <c r="CT67" s="194"/>
      <c r="CU67" s="149">
        <v>2763160.0075586173</v>
      </c>
      <c r="CV67" s="194"/>
      <c r="CW67" s="149">
        <v>-425971.61227968783</v>
      </c>
      <c r="CX67" s="192"/>
      <c r="CY67" s="192">
        <f t="shared" si="23"/>
        <v>12681309.340922551</v>
      </c>
      <c r="CZ67" s="195">
        <f t="shared" si="24"/>
        <v>2660.2285170804598</v>
      </c>
      <c r="DA67" s="194"/>
      <c r="DB67" s="149">
        <v>0</v>
      </c>
      <c r="DD67" s="147">
        <f t="shared" si="25"/>
        <v>-1143660.3510290757</v>
      </c>
      <c r="DE67" s="148">
        <f t="shared" si="26"/>
        <v>-8.2724257377205776E-2</v>
      </c>
      <c r="DF67" s="149">
        <f t="shared" si="27"/>
        <v>-239.91196791044172</v>
      </c>
      <c r="DH67" s="196">
        <v>161410.64388000002</v>
      </c>
      <c r="DI67" s="197">
        <v>4146.0541000000003</v>
      </c>
      <c r="DJ67" s="198">
        <f t="shared" si="28"/>
        <v>-157264.58978000001</v>
      </c>
      <c r="DL67" s="196" t="e">
        <f>#REF!+DJ67</f>
        <v>#REF!</v>
      </c>
      <c r="DM67" s="198" t="e">
        <f t="shared" si="29"/>
        <v>#REF!</v>
      </c>
      <c r="DN67" s="82">
        <v>171</v>
      </c>
      <c r="DO67" s="82" t="s">
        <v>789</v>
      </c>
      <c r="DP67" s="192">
        <v>4812</v>
      </c>
      <c r="DQ67" s="192">
        <v>11333443.715721963</v>
      </c>
      <c r="DR67" s="192">
        <v>2937966.2398217167</v>
      </c>
      <c r="DS67" s="192">
        <v>-166152</v>
      </c>
      <c r="DU67" s="193">
        <v>11142491.715721963</v>
      </c>
      <c r="DV67" s="194"/>
      <c r="DW67" s="149">
        <v>2597581.5386097394</v>
      </c>
      <c r="DX67" s="194"/>
      <c r="DY67" s="149">
        <v>84896.437619924036</v>
      </c>
      <c r="DZ67" s="192"/>
      <c r="EA67" s="192">
        <v>13824969.691951627</v>
      </c>
      <c r="EB67" s="195">
        <v>2873.019470480388</v>
      </c>
      <c r="ED67" s="196"/>
      <c r="EE67" s="197"/>
      <c r="EF67" s="198">
        <v>-157264.58978000001</v>
      </c>
      <c r="EH67" s="196">
        <v>13667705.102171628</v>
      </c>
      <c r="EI67" s="198">
        <v>1138975.4251809691</v>
      </c>
      <c r="EK67" s="199">
        <v>10</v>
      </c>
    </row>
    <row r="68" spans="1:141" ht="13.8" x14ac:dyDescent="0.25">
      <c r="A68" s="30">
        <v>176</v>
      </c>
      <c r="B68" s="235" t="s">
        <v>790</v>
      </c>
      <c r="C68" s="180">
        <v>4606</v>
      </c>
      <c r="D68" s="180">
        <v>18424884.808213063</v>
      </c>
      <c r="E68" s="181">
        <v>4898332.346533929</v>
      </c>
      <c r="F68" s="200">
        <v>-105772</v>
      </c>
      <c r="G68" s="181">
        <f t="shared" si="40"/>
        <v>18319112.808213063</v>
      </c>
      <c r="H68" s="183">
        <f t="shared" si="9"/>
        <v>3977.2281389954542</v>
      </c>
      <c r="I68" s="184">
        <v>2932994.3338768319</v>
      </c>
      <c r="J68" s="181">
        <f t="shared" si="10"/>
        <v>21252107.142089896</v>
      </c>
      <c r="K68" s="183">
        <f t="shared" si="11"/>
        <v>4614.0050243356263</v>
      </c>
      <c r="L68" s="185">
        <v>246531.0344</v>
      </c>
      <c r="M68" s="185">
        <v>66860.696000000011</v>
      </c>
      <c r="N68" s="186">
        <v>-179670.33840000001</v>
      </c>
      <c r="O68" s="187">
        <v>2019</v>
      </c>
      <c r="P68" s="159">
        <f t="shared" si="12"/>
        <v>21074455.803689897</v>
      </c>
      <c r="Q68" s="188">
        <v>242874</v>
      </c>
      <c r="R68" s="189"/>
      <c r="S68" s="190"/>
      <c r="U68" s="184"/>
      <c r="W68" s="82">
        <v>172</v>
      </c>
      <c r="X68" s="82" t="s">
        <v>491</v>
      </c>
      <c r="Y68" s="192">
        <v>4377</v>
      </c>
      <c r="Z68" s="192">
        <v>13637205.108595692</v>
      </c>
      <c r="AA68" s="192">
        <v>3636032.5206566267</v>
      </c>
      <c r="AB68" s="192">
        <v>34650</v>
      </c>
      <c r="AD68" s="193">
        <f t="shared" si="30"/>
        <v>13671855.108595692</v>
      </c>
      <c r="AE68" s="194"/>
      <c r="AF68" s="149">
        <v>2796753.2741301064</v>
      </c>
      <c r="AG68" s="194"/>
      <c r="AH68" s="149">
        <f t="shared" si="31"/>
        <v>-59691.174506039482</v>
      </c>
      <c r="AI68" s="149">
        <v>-85372.26121212625</v>
      </c>
      <c r="AJ68" s="192"/>
      <c r="AK68" s="192">
        <f t="shared" si="32"/>
        <v>16408917.208219757</v>
      </c>
      <c r="AL68" s="195">
        <f t="shared" si="13"/>
        <v>3748.8958666254871</v>
      </c>
      <c r="AM68" s="194"/>
      <c r="AN68" s="149">
        <v>0</v>
      </c>
      <c r="AP68" s="147">
        <f t="shared" si="14"/>
        <v>-125499.36077156477</v>
      </c>
      <c r="AQ68" s="148">
        <f t="shared" si="15"/>
        <v>-7.5901898472139932E-3</v>
      </c>
      <c r="AR68" s="149">
        <f t="shared" si="33"/>
        <v>-28.672460765721901</v>
      </c>
      <c r="AT68" s="82">
        <v>172</v>
      </c>
      <c r="AU68" s="82" t="s">
        <v>491</v>
      </c>
      <c r="AV68" s="192">
        <v>4377</v>
      </c>
      <c r="AW68" s="192">
        <v>13612214.241559675</v>
      </c>
      <c r="AX68" s="192">
        <v>3653598.4725234355</v>
      </c>
      <c r="AY68" s="192">
        <v>34650</v>
      </c>
      <c r="BA68" s="193">
        <f t="shared" si="34"/>
        <v>13646864.241559675</v>
      </c>
      <c r="BB68" s="194"/>
      <c r="BC68" s="149">
        <v>2796753.2741301064</v>
      </c>
      <c r="BD68" s="194"/>
      <c r="BE68" s="149">
        <v>-85372.26121212625</v>
      </c>
      <c r="BF68" s="192"/>
      <c r="BG68" s="192">
        <f t="shared" si="35"/>
        <v>16358245.254477656</v>
      </c>
      <c r="BH68" s="195">
        <f t="shared" si="16"/>
        <v>3737.3189980529255</v>
      </c>
      <c r="BI68" s="194"/>
      <c r="BJ68" s="149">
        <v>0</v>
      </c>
      <c r="BL68" s="147">
        <f t="shared" si="17"/>
        <v>-176171.31451366656</v>
      </c>
      <c r="BM68" s="148">
        <f t="shared" si="18"/>
        <v>-1.0654824969394964E-2</v>
      </c>
      <c r="BN68" s="149">
        <f t="shared" si="36"/>
        <v>-40.249329338283424</v>
      </c>
      <c r="BP68" s="82">
        <v>172</v>
      </c>
      <c r="BQ68" s="82" t="s">
        <v>491</v>
      </c>
      <c r="BR68" s="192">
        <v>4377</v>
      </c>
      <c r="BS68" s="192">
        <v>13442449.738444827</v>
      </c>
      <c r="BT68" s="192">
        <v>3481889.4039240303</v>
      </c>
      <c r="BU68" s="192">
        <v>34650</v>
      </c>
      <c r="BW68" s="193">
        <f t="shared" si="37"/>
        <v>13477099.738444827</v>
      </c>
      <c r="BX68" s="194"/>
      <c r="BY68" s="149">
        <v>2792995.06372954</v>
      </c>
      <c r="BZ68" s="194"/>
      <c r="CA68" s="149">
        <v>-397015.71880761132</v>
      </c>
      <c r="CB68" s="192"/>
      <c r="CC68" s="192">
        <f t="shared" si="38"/>
        <v>15873079.083366755</v>
      </c>
      <c r="CD68" s="195">
        <f t="shared" si="19"/>
        <v>3626.4745449775542</v>
      </c>
      <c r="CE68" s="194"/>
      <c r="CF68" s="149">
        <v>0</v>
      </c>
      <c r="CH68" s="147">
        <f t="shared" si="20"/>
        <v>-661337.48562456667</v>
      </c>
      <c r="CI68" s="148">
        <f t="shared" si="21"/>
        <v>-3.9997630570457521E-2</v>
      </c>
      <c r="CJ68" s="149">
        <f t="shared" si="39"/>
        <v>-151.09378241365471</v>
      </c>
      <c r="CL68" s="82">
        <v>172</v>
      </c>
      <c r="CM68" s="82" t="s">
        <v>491</v>
      </c>
      <c r="CN68" s="192">
        <v>4377</v>
      </c>
      <c r="CO68" s="192">
        <v>13107679.202296954</v>
      </c>
      <c r="CP68" s="192">
        <v>3499403.1803284115</v>
      </c>
      <c r="CQ68" s="192">
        <v>34650</v>
      </c>
      <c r="CS68" s="193">
        <f t="shared" si="22"/>
        <v>13142329.202296954</v>
      </c>
      <c r="CT68" s="194"/>
      <c r="CU68" s="149">
        <v>2792995.06372954</v>
      </c>
      <c r="CV68" s="194"/>
      <c r="CW68" s="149">
        <v>-397015.71880761132</v>
      </c>
      <c r="CX68" s="192"/>
      <c r="CY68" s="192">
        <f t="shared" si="23"/>
        <v>15538308.547218882</v>
      </c>
      <c r="CZ68" s="195">
        <f t="shared" si="24"/>
        <v>3549.9905294080149</v>
      </c>
      <c r="DA68" s="194"/>
      <c r="DB68" s="149">
        <v>0</v>
      </c>
      <c r="DD68" s="147">
        <f t="shared" si="25"/>
        <v>-996108.02177244052</v>
      </c>
      <c r="DE68" s="148">
        <f t="shared" si="26"/>
        <v>-6.0244521941012631E-2</v>
      </c>
      <c r="DF68" s="149">
        <f t="shared" si="27"/>
        <v>-227.57779798319407</v>
      </c>
      <c r="DH68" s="196">
        <v>320673.49580000003</v>
      </c>
      <c r="DI68" s="197">
        <v>289748.01030000002</v>
      </c>
      <c r="DJ68" s="198">
        <f t="shared" si="28"/>
        <v>-30925.48550000001</v>
      </c>
      <c r="DL68" s="196" t="e">
        <f>#REF!+DJ68</f>
        <v>#REF!</v>
      </c>
      <c r="DM68" s="198" t="e">
        <f t="shared" si="29"/>
        <v>#REF!</v>
      </c>
      <c r="DN68" s="82">
        <v>172</v>
      </c>
      <c r="DO68" s="82" t="s">
        <v>110</v>
      </c>
      <c r="DP68" s="192">
        <v>4467</v>
      </c>
      <c r="DQ68" s="192">
        <v>13790278.881799657</v>
      </c>
      <c r="DR68" s="192">
        <v>3499403.1803284115</v>
      </c>
      <c r="DS68" s="192">
        <v>-17579</v>
      </c>
      <c r="DU68" s="193">
        <v>13824928.881799657</v>
      </c>
      <c r="DV68" s="194"/>
      <c r="DW68" s="149">
        <v>2630362.1807576925</v>
      </c>
      <c r="DX68" s="194"/>
      <c r="DY68" s="149">
        <v>79125.506433972434</v>
      </c>
      <c r="DZ68" s="192"/>
      <c r="EA68" s="192">
        <v>16534416.568991322</v>
      </c>
      <c r="EB68" s="195">
        <v>3701.4588244887668</v>
      </c>
      <c r="ED68" s="196"/>
      <c r="EE68" s="197"/>
      <c r="EF68" s="198">
        <v>-30925.48550000001</v>
      </c>
      <c r="EH68" s="196">
        <v>16503491.083491322</v>
      </c>
      <c r="EI68" s="198">
        <v>1375290.9236242769</v>
      </c>
      <c r="EK68" s="199">
        <v>13</v>
      </c>
    </row>
    <row r="69" spans="1:141" ht="13.8" x14ac:dyDescent="0.25">
      <c r="A69" s="30">
        <v>177</v>
      </c>
      <c r="B69" s="235" t="s">
        <v>112</v>
      </c>
      <c r="C69" s="180">
        <v>1844</v>
      </c>
      <c r="D69" s="180">
        <v>4019203.3419450209</v>
      </c>
      <c r="E69" s="181">
        <v>802054.41057762597</v>
      </c>
      <c r="F69" s="200">
        <v>-456721</v>
      </c>
      <c r="G69" s="181">
        <f t="shared" si="40"/>
        <v>3562482.3419450209</v>
      </c>
      <c r="H69" s="183">
        <f t="shared" si="9"/>
        <v>1931.9318557185579</v>
      </c>
      <c r="I69" s="184">
        <v>1054217.7941795881</v>
      </c>
      <c r="J69" s="181">
        <f t="shared" si="10"/>
        <v>4616700.136124609</v>
      </c>
      <c r="K69" s="183">
        <f t="shared" si="11"/>
        <v>2503.6334794602003</v>
      </c>
      <c r="L69" s="185">
        <v>66860.696000000011</v>
      </c>
      <c r="M69" s="185">
        <v>22761.088000000003</v>
      </c>
      <c r="N69" s="186">
        <v>-44099.608000000007</v>
      </c>
      <c r="O69" s="187">
        <v>933</v>
      </c>
      <c r="P69" s="159">
        <f t="shared" si="12"/>
        <v>4573533.528124609</v>
      </c>
      <c r="Q69" s="188">
        <v>119489</v>
      </c>
      <c r="R69" s="189"/>
      <c r="S69" s="190"/>
      <c r="U69" s="184"/>
      <c r="W69" s="82">
        <v>176</v>
      </c>
      <c r="X69" s="82" t="s">
        <v>492</v>
      </c>
      <c r="Y69" s="192">
        <v>4606</v>
      </c>
      <c r="Z69" s="192">
        <v>18416036.055510927</v>
      </c>
      <c r="AA69" s="192">
        <v>4898332.3465339271</v>
      </c>
      <c r="AB69" s="192">
        <v>-263959</v>
      </c>
      <c r="AD69" s="193">
        <f t="shared" si="30"/>
        <v>18152077.055510927</v>
      </c>
      <c r="AE69" s="194"/>
      <c r="AF69" s="149">
        <v>2991791.579966601</v>
      </c>
      <c r="AG69" s="194"/>
      <c r="AH69" s="149">
        <f t="shared" si="31"/>
        <v>-52923.444924768737</v>
      </c>
      <c r="AI69" s="149">
        <v>-75692.834020308786</v>
      </c>
      <c r="AJ69" s="192"/>
      <c r="AK69" s="192">
        <f t="shared" si="32"/>
        <v>21090945.19055276</v>
      </c>
      <c r="AL69" s="195">
        <f t="shared" si="13"/>
        <v>4579.0154560470601</v>
      </c>
      <c r="AM69" s="194"/>
      <c r="AN69" s="149">
        <v>0</v>
      </c>
      <c r="AP69" s="147">
        <f t="shared" si="14"/>
        <v>-487431.31286941469</v>
      </c>
      <c r="AQ69" s="148">
        <f t="shared" si="15"/>
        <v>-2.2588877934913761E-2</v>
      </c>
      <c r="AR69" s="149">
        <f t="shared" si="33"/>
        <v>-105.82529589001622</v>
      </c>
      <c r="AT69" s="82">
        <v>176</v>
      </c>
      <c r="AU69" s="82" t="s">
        <v>492</v>
      </c>
      <c r="AV69" s="192">
        <v>4606</v>
      </c>
      <c r="AW69" s="192">
        <v>18371355.182828564</v>
      </c>
      <c r="AX69" s="192">
        <v>4908768.491835109</v>
      </c>
      <c r="AY69" s="192">
        <v>-263959</v>
      </c>
      <c r="BA69" s="193">
        <f t="shared" si="34"/>
        <v>18107396.182828564</v>
      </c>
      <c r="BB69" s="194"/>
      <c r="BC69" s="149">
        <v>2991791.579966601</v>
      </c>
      <c r="BD69" s="194"/>
      <c r="BE69" s="149">
        <v>-75692.834020308786</v>
      </c>
      <c r="BF69" s="192"/>
      <c r="BG69" s="192">
        <f t="shared" si="35"/>
        <v>21023494.928774856</v>
      </c>
      <c r="BH69" s="195">
        <f t="shared" si="16"/>
        <v>4564.3714565294958</v>
      </c>
      <c r="BI69" s="194"/>
      <c r="BJ69" s="149">
        <v>0</v>
      </c>
      <c r="BL69" s="147">
        <f t="shared" si="17"/>
        <v>-554881.57464731857</v>
      </c>
      <c r="BM69" s="148">
        <f t="shared" si="18"/>
        <v>-2.5714704466265958E-2</v>
      </c>
      <c r="BN69" s="149">
        <f t="shared" si="36"/>
        <v>-120.4692954075811</v>
      </c>
      <c r="BP69" s="82">
        <v>176</v>
      </c>
      <c r="BQ69" s="82" t="s">
        <v>492</v>
      </c>
      <c r="BR69" s="192">
        <v>4606</v>
      </c>
      <c r="BS69" s="192">
        <v>18400455.78170222</v>
      </c>
      <c r="BT69" s="192">
        <v>4934511.215791598</v>
      </c>
      <c r="BU69" s="192">
        <v>-263959</v>
      </c>
      <c r="BW69" s="193">
        <f t="shared" si="37"/>
        <v>18136496.78170222</v>
      </c>
      <c r="BX69" s="194"/>
      <c r="BY69" s="149">
        <v>2986956.9928064919</v>
      </c>
      <c r="BZ69" s="194"/>
      <c r="CA69" s="149">
        <v>-352002.44763915939</v>
      </c>
      <c r="CB69" s="192"/>
      <c r="CC69" s="192">
        <f t="shared" si="38"/>
        <v>20771451.326869551</v>
      </c>
      <c r="CD69" s="195">
        <f t="shared" si="19"/>
        <v>4509.6507440012056</v>
      </c>
      <c r="CE69" s="194"/>
      <c r="CF69" s="149">
        <v>0</v>
      </c>
      <c r="CH69" s="147">
        <f t="shared" si="20"/>
        <v>-806925.17655262351</v>
      </c>
      <c r="CI69" s="148">
        <f t="shared" si="21"/>
        <v>-3.7395082823985903E-2</v>
      </c>
      <c r="CJ69" s="149">
        <f t="shared" si="39"/>
        <v>-175.19000793587136</v>
      </c>
      <c r="CL69" s="82">
        <v>176</v>
      </c>
      <c r="CM69" s="82" t="s">
        <v>492</v>
      </c>
      <c r="CN69" s="192">
        <v>4606</v>
      </c>
      <c r="CO69" s="192">
        <v>18215954.01787677</v>
      </c>
      <c r="CP69" s="192">
        <v>4791049.6296836259</v>
      </c>
      <c r="CQ69" s="192">
        <v>-263959</v>
      </c>
      <c r="CS69" s="193">
        <f t="shared" si="22"/>
        <v>17951995.01787677</v>
      </c>
      <c r="CT69" s="194"/>
      <c r="CU69" s="149">
        <v>2986956.9928064919</v>
      </c>
      <c r="CV69" s="194"/>
      <c r="CW69" s="149">
        <v>-352002.44763915939</v>
      </c>
      <c r="CX69" s="192"/>
      <c r="CY69" s="192">
        <f t="shared" si="23"/>
        <v>20586949.563044101</v>
      </c>
      <c r="CZ69" s="195">
        <f t="shared" si="24"/>
        <v>4469.593912949219</v>
      </c>
      <c r="DA69" s="194"/>
      <c r="DB69" s="149">
        <v>0</v>
      </c>
      <c r="DD69" s="147">
        <f t="shared" si="25"/>
        <v>-991426.9403780736</v>
      </c>
      <c r="DE69" s="148">
        <f t="shared" si="26"/>
        <v>-4.5945390758236164E-2</v>
      </c>
      <c r="DF69" s="149">
        <f t="shared" si="27"/>
        <v>-215.24683898785793</v>
      </c>
      <c r="DH69" s="196">
        <v>183649.80619999999</v>
      </c>
      <c r="DI69" s="197">
        <v>63890.014000000003</v>
      </c>
      <c r="DJ69" s="198">
        <f t="shared" si="28"/>
        <v>-119759.7922</v>
      </c>
      <c r="DL69" s="196" t="e">
        <f>#REF!+DJ69</f>
        <v>#REF!</v>
      </c>
      <c r="DM69" s="198" t="e">
        <f t="shared" si="29"/>
        <v>#REF!</v>
      </c>
      <c r="DN69" s="82">
        <v>176</v>
      </c>
      <c r="DO69" s="82" t="s">
        <v>790</v>
      </c>
      <c r="DP69" s="192">
        <v>4709</v>
      </c>
      <c r="DQ69" s="192">
        <v>18956863.888753414</v>
      </c>
      <c r="DR69" s="192">
        <v>4791049.629683624</v>
      </c>
      <c r="DS69" s="192">
        <v>-184475</v>
      </c>
      <c r="DU69" s="193">
        <v>18692904.888753414</v>
      </c>
      <c r="DV69" s="194"/>
      <c r="DW69" s="149">
        <v>2815317.2802679273</v>
      </c>
      <c r="DX69" s="194"/>
      <c r="DY69" s="149">
        <v>70154.334400834385</v>
      </c>
      <c r="DZ69" s="192"/>
      <c r="EA69" s="192">
        <v>21578376.503422175</v>
      </c>
      <c r="EB69" s="195">
        <v>4582.3691873905655</v>
      </c>
      <c r="ED69" s="196"/>
      <c r="EE69" s="197"/>
      <c r="EF69" s="198">
        <v>-119759.7922</v>
      </c>
      <c r="EH69" s="196">
        <v>21458616.711222176</v>
      </c>
      <c r="EI69" s="198">
        <v>1788218.0592685146</v>
      </c>
      <c r="EK69" s="199">
        <v>12</v>
      </c>
    </row>
    <row r="70" spans="1:141" ht="13.8" x14ac:dyDescent="0.25">
      <c r="A70" s="30">
        <v>178</v>
      </c>
      <c r="B70" s="235" t="s">
        <v>113</v>
      </c>
      <c r="C70" s="180">
        <v>6116</v>
      </c>
      <c r="D70" s="180">
        <v>20168110.416341193</v>
      </c>
      <c r="E70" s="181">
        <v>5245267.5401660316</v>
      </c>
      <c r="F70" s="200">
        <v>-594710</v>
      </c>
      <c r="G70" s="181">
        <f t="shared" si="40"/>
        <v>19573400.416341193</v>
      </c>
      <c r="H70" s="183">
        <f t="shared" si="9"/>
        <v>3200.3597803043153</v>
      </c>
      <c r="I70" s="184">
        <v>3953167.7336525936</v>
      </c>
      <c r="J70" s="181">
        <f t="shared" si="10"/>
        <v>23526568.149993785</v>
      </c>
      <c r="K70" s="183">
        <f t="shared" si="11"/>
        <v>3846.7246811631435</v>
      </c>
      <c r="L70" s="185">
        <v>136196.66032000002</v>
      </c>
      <c r="M70" s="185">
        <v>73973.536000000007</v>
      </c>
      <c r="N70" s="186">
        <v>-62223.124320000017</v>
      </c>
      <c r="O70" s="187">
        <v>122</v>
      </c>
      <c r="P70" s="159">
        <f t="shared" si="12"/>
        <v>23464467.025673784</v>
      </c>
      <c r="Q70" s="188">
        <v>255958</v>
      </c>
      <c r="R70" s="189"/>
      <c r="S70" s="190"/>
      <c r="U70" s="184"/>
      <c r="W70" s="82">
        <v>177</v>
      </c>
      <c r="X70" s="82" t="s">
        <v>493</v>
      </c>
      <c r="Y70" s="192">
        <v>1844</v>
      </c>
      <c r="Z70" s="192">
        <v>4016991.8781065475</v>
      </c>
      <c r="AA70" s="192">
        <v>802054.41057762515</v>
      </c>
      <c r="AB70" s="192">
        <v>-434688</v>
      </c>
      <c r="AD70" s="193">
        <f t="shared" si="30"/>
        <v>3582303.8781065475</v>
      </c>
      <c r="AE70" s="194"/>
      <c r="AF70" s="149">
        <v>1079713.6430363008</v>
      </c>
      <c r="AG70" s="194"/>
      <c r="AH70" s="149">
        <f t="shared" si="31"/>
        <v>-26921.248427534625</v>
      </c>
      <c r="AI70" s="149">
        <v>-38503.646006822783</v>
      </c>
      <c r="AJ70" s="192"/>
      <c r="AK70" s="192">
        <f t="shared" si="32"/>
        <v>4635096.2727153134</v>
      </c>
      <c r="AL70" s="195">
        <f t="shared" si="13"/>
        <v>2513.6096923618834</v>
      </c>
      <c r="AM70" s="194"/>
      <c r="AN70" s="149">
        <v>0</v>
      </c>
      <c r="AP70" s="147">
        <f t="shared" si="14"/>
        <v>-343116.78233056702</v>
      </c>
      <c r="AQ70" s="148">
        <f t="shared" si="15"/>
        <v>-6.8923683766966615E-2</v>
      </c>
      <c r="AR70" s="149">
        <f t="shared" si="33"/>
        <v>-186.07200777145718</v>
      </c>
      <c r="AT70" s="82">
        <v>177</v>
      </c>
      <c r="AU70" s="82" t="s">
        <v>493</v>
      </c>
      <c r="AV70" s="192">
        <v>1844</v>
      </c>
      <c r="AW70" s="192">
        <v>3988731.2196182129</v>
      </c>
      <c r="AX70" s="192">
        <v>788250.67699578137</v>
      </c>
      <c r="AY70" s="192">
        <v>-434688</v>
      </c>
      <c r="BA70" s="193">
        <f t="shared" si="34"/>
        <v>3554043.2196182129</v>
      </c>
      <c r="BB70" s="194"/>
      <c r="BC70" s="149">
        <v>1079713.6430363008</v>
      </c>
      <c r="BD70" s="194"/>
      <c r="BE70" s="149">
        <v>-38503.646006822783</v>
      </c>
      <c r="BF70" s="192"/>
      <c r="BG70" s="192">
        <f t="shared" si="35"/>
        <v>4595253.2166476911</v>
      </c>
      <c r="BH70" s="195">
        <f t="shared" si="16"/>
        <v>2492.0028289846482</v>
      </c>
      <c r="BI70" s="194"/>
      <c r="BJ70" s="149">
        <v>0</v>
      </c>
      <c r="BL70" s="147">
        <f t="shared" si="17"/>
        <v>-382959.83839818928</v>
      </c>
      <c r="BM70" s="148">
        <f t="shared" si="18"/>
        <v>-7.6927169280154445E-2</v>
      </c>
      <c r="BN70" s="149">
        <f t="shared" si="36"/>
        <v>-207.67887114869268</v>
      </c>
      <c r="BP70" s="82">
        <v>177</v>
      </c>
      <c r="BQ70" s="82" t="s">
        <v>493</v>
      </c>
      <c r="BR70" s="192">
        <v>1844</v>
      </c>
      <c r="BS70" s="192">
        <v>4004137.9521737397</v>
      </c>
      <c r="BT70" s="192">
        <v>802552.12326958962</v>
      </c>
      <c r="BU70" s="192">
        <v>-434688</v>
      </c>
      <c r="BW70" s="193">
        <f t="shared" si="37"/>
        <v>3569449.9521737397</v>
      </c>
      <c r="BX70" s="194"/>
      <c r="BY70" s="149">
        <v>1076641.7465498904</v>
      </c>
      <c r="BZ70" s="194"/>
      <c r="CA70" s="149">
        <v>-179057.60582034651</v>
      </c>
      <c r="CB70" s="192"/>
      <c r="CC70" s="192">
        <f t="shared" si="38"/>
        <v>4467034.0929032834</v>
      </c>
      <c r="CD70" s="195">
        <f t="shared" si="19"/>
        <v>2422.4696816178325</v>
      </c>
      <c r="CE70" s="194"/>
      <c r="CF70" s="149">
        <v>0</v>
      </c>
      <c r="CH70" s="147">
        <f t="shared" si="20"/>
        <v>-511178.96214259695</v>
      </c>
      <c r="CI70" s="148">
        <f t="shared" si="21"/>
        <v>-0.10268322317472324</v>
      </c>
      <c r="CJ70" s="149">
        <f t="shared" si="39"/>
        <v>-277.21201851550813</v>
      </c>
      <c r="CL70" s="82">
        <v>177</v>
      </c>
      <c r="CM70" s="82" t="s">
        <v>493</v>
      </c>
      <c r="CN70" s="192">
        <v>1844</v>
      </c>
      <c r="CO70" s="192">
        <v>3671927.7094292827</v>
      </c>
      <c r="CP70" s="192">
        <v>766456.96983776242</v>
      </c>
      <c r="CQ70" s="192">
        <v>-434688</v>
      </c>
      <c r="CS70" s="193">
        <f t="shared" si="22"/>
        <v>3237239.7094292827</v>
      </c>
      <c r="CT70" s="194"/>
      <c r="CU70" s="149">
        <v>1076641.7465498904</v>
      </c>
      <c r="CV70" s="194"/>
      <c r="CW70" s="149">
        <v>-179057.60582034651</v>
      </c>
      <c r="CX70" s="192"/>
      <c r="CY70" s="192">
        <f t="shared" si="23"/>
        <v>4134823.8501588264</v>
      </c>
      <c r="CZ70" s="195">
        <f t="shared" si="24"/>
        <v>2242.3122831663918</v>
      </c>
      <c r="DA70" s="194"/>
      <c r="DB70" s="149">
        <v>0</v>
      </c>
      <c r="DD70" s="147">
        <f t="shared" si="25"/>
        <v>-843389.20488705393</v>
      </c>
      <c r="DE70" s="148">
        <f t="shared" si="26"/>
        <v>-0.16941605261996587</v>
      </c>
      <c r="DF70" s="149">
        <f t="shared" si="27"/>
        <v>-457.36941696694896</v>
      </c>
      <c r="DH70" s="196">
        <v>70686.824000000008</v>
      </c>
      <c r="DI70" s="197">
        <v>21749.792000000001</v>
      </c>
      <c r="DJ70" s="198">
        <f t="shared" si="28"/>
        <v>-48937.032000000007</v>
      </c>
      <c r="DL70" s="196" t="e">
        <f>#REF!+DJ70</f>
        <v>#REF!</v>
      </c>
      <c r="DM70" s="198" t="e">
        <f t="shared" si="29"/>
        <v>#REF!</v>
      </c>
      <c r="DN70" s="82">
        <v>177</v>
      </c>
      <c r="DO70" s="82" t="s">
        <v>112</v>
      </c>
      <c r="DP70" s="192">
        <v>1884</v>
      </c>
      <c r="DQ70" s="192">
        <v>4363665.8133152016</v>
      </c>
      <c r="DR70" s="192">
        <v>766456.96983776242</v>
      </c>
      <c r="DS70" s="192">
        <v>-436240</v>
      </c>
      <c r="DU70" s="193">
        <v>3928977.8133152016</v>
      </c>
      <c r="DV70" s="194"/>
      <c r="DW70" s="149">
        <v>1013548.9329201439</v>
      </c>
      <c r="DX70" s="194"/>
      <c r="DY70" s="149">
        <v>35686.308810535062</v>
      </c>
      <c r="DZ70" s="192"/>
      <c r="EA70" s="192">
        <v>4978213.0550458804</v>
      </c>
      <c r="EB70" s="195">
        <v>2642.3636173279619</v>
      </c>
      <c r="ED70" s="196"/>
      <c r="EE70" s="197"/>
      <c r="EF70" s="198">
        <v>-48937.032000000007</v>
      </c>
      <c r="EH70" s="196">
        <v>4929276.0230458807</v>
      </c>
      <c r="EI70" s="198">
        <v>410773.00192049006</v>
      </c>
      <c r="EK70" s="199">
        <v>6</v>
      </c>
    </row>
    <row r="71" spans="1:141" ht="13.8" x14ac:dyDescent="0.25">
      <c r="A71" s="30">
        <v>179</v>
      </c>
      <c r="B71" s="235" t="s">
        <v>114</v>
      </c>
      <c r="C71" s="180">
        <v>142400</v>
      </c>
      <c r="D71" s="180">
        <v>172713987.37243003</v>
      </c>
      <c r="E71" s="181">
        <v>54641812.65408124</v>
      </c>
      <c r="F71" s="200">
        <v>-21870629</v>
      </c>
      <c r="G71" s="181">
        <f t="shared" si="40"/>
        <v>150843358.37243003</v>
      </c>
      <c r="H71" s="183">
        <f t="shared" si="9"/>
        <v>1059.2932469974019</v>
      </c>
      <c r="I71" s="184">
        <v>59100869.025332436</v>
      </c>
      <c r="J71" s="181">
        <f t="shared" si="10"/>
        <v>209944227.39776248</v>
      </c>
      <c r="K71" s="183">
        <f t="shared" si="11"/>
        <v>1474.3274395910287</v>
      </c>
      <c r="L71" s="185">
        <v>11266954.790336</v>
      </c>
      <c r="M71" s="185">
        <v>1073540.9411999995</v>
      </c>
      <c r="N71" s="186">
        <v>-10193413.849136</v>
      </c>
      <c r="O71" s="187">
        <v>55111</v>
      </c>
      <c r="P71" s="159">
        <f t="shared" si="12"/>
        <v>199805924.54862648</v>
      </c>
      <c r="Q71" s="188">
        <v>8539281</v>
      </c>
      <c r="R71" s="189"/>
      <c r="S71" s="190"/>
      <c r="U71" s="184"/>
      <c r="W71" s="82">
        <v>178</v>
      </c>
      <c r="X71" s="82" t="s">
        <v>494</v>
      </c>
      <c r="Y71" s="192">
        <v>6116</v>
      </c>
      <c r="Z71" s="192">
        <v>20172624.173289679</v>
      </c>
      <c r="AA71" s="192">
        <v>5245267.5401660269</v>
      </c>
      <c r="AB71" s="192">
        <v>-563524</v>
      </c>
      <c r="AD71" s="193">
        <f t="shared" si="30"/>
        <v>19609100.173289679</v>
      </c>
      <c r="AE71" s="194"/>
      <c r="AF71" s="149">
        <v>4029104.5233623697</v>
      </c>
      <c r="AG71" s="194"/>
      <c r="AH71" s="149">
        <f t="shared" si="31"/>
        <v>-74865.049738643735</v>
      </c>
      <c r="AI71" s="149">
        <v>-107074.43160294397</v>
      </c>
      <c r="AJ71" s="192"/>
      <c r="AK71" s="192">
        <f t="shared" si="32"/>
        <v>23563339.646913402</v>
      </c>
      <c r="AL71" s="195">
        <f t="shared" si="13"/>
        <v>3852.7370253292024</v>
      </c>
      <c r="AM71" s="194"/>
      <c r="AN71" s="149">
        <v>0</v>
      </c>
      <c r="AP71" s="147">
        <f t="shared" si="14"/>
        <v>-551060.63294899091</v>
      </c>
      <c r="AQ71" s="148">
        <f t="shared" si="15"/>
        <v>-2.2851931897687465E-2</v>
      </c>
      <c r="AR71" s="149">
        <f t="shared" si="33"/>
        <v>-90.101476937375878</v>
      </c>
      <c r="AT71" s="82">
        <v>178</v>
      </c>
      <c r="AU71" s="82" t="s">
        <v>494</v>
      </c>
      <c r="AV71" s="192">
        <v>6116</v>
      </c>
      <c r="AW71" s="192">
        <v>20068945.270519063</v>
      </c>
      <c r="AX71" s="192">
        <v>5229720.6456817146</v>
      </c>
      <c r="AY71" s="192">
        <v>-563524</v>
      </c>
      <c r="BA71" s="193">
        <f t="shared" si="34"/>
        <v>19505421.270519063</v>
      </c>
      <c r="BB71" s="194"/>
      <c r="BC71" s="149">
        <v>4029104.5233623697</v>
      </c>
      <c r="BD71" s="194"/>
      <c r="BE71" s="149">
        <v>-107074.43160294397</v>
      </c>
      <c r="BF71" s="192"/>
      <c r="BG71" s="192">
        <f t="shared" si="35"/>
        <v>23427451.362278488</v>
      </c>
      <c r="BH71" s="195">
        <f t="shared" si="16"/>
        <v>3830.5185353627348</v>
      </c>
      <c r="BI71" s="194"/>
      <c r="BJ71" s="149">
        <v>0</v>
      </c>
      <c r="BL71" s="147">
        <f t="shared" si="17"/>
        <v>-686948.91758390516</v>
      </c>
      <c r="BM71" s="148">
        <f t="shared" si="18"/>
        <v>-2.848708280576925E-2</v>
      </c>
      <c r="BN71" s="149">
        <f t="shared" si="36"/>
        <v>-112.31996690384322</v>
      </c>
      <c r="BP71" s="82">
        <v>178</v>
      </c>
      <c r="BQ71" s="82" t="s">
        <v>494</v>
      </c>
      <c r="BR71" s="192">
        <v>6116</v>
      </c>
      <c r="BS71" s="192">
        <v>20156054.936493196</v>
      </c>
      <c r="BT71" s="192">
        <v>5313909.8160570208</v>
      </c>
      <c r="BU71" s="192">
        <v>-563524</v>
      </c>
      <c r="BW71" s="193">
        <f t="shared" si="37"/>
        <v>19592530.936493196</v>
      </c>
      <c r="BX71" s="194"/>
      <c r="BY71" s="149">
        <v>4025178.1519406936</v>
      </c>
      <c r="BZ71" s="194"/>
      <c r="CA71" s="149">
        <v>-497939.6331453977</v>
      </c>
      <c r="CB71" s="192"/>
      <c r="CC71" s="192">
        <f t="shared" si="38"/>
        <v>23119769.455288488</v>
      </c>
      <c r="CD71" s="195">
        <f t="shared" si="19"/>
        <v>3780.2108331079935</v>
      </c>
      <c r="CE71" s="194"/>
      <c r="CF71" s="149">
        <v>0</v>
      </c>
      <c r="CH71" s="147">
        <f t="shared" si="20"/>
        <v>-994630.82457390428</v>
      </c>
      <c r="CI71" s="148">
        <f t="shared" si="21"/>
        <v>-4.1246342974762137E-2</v>
      </c>
      <c r="CJ71" s="149">
        <f t="shared" si="39"/>
        <v>-162.62766915858475</v>
      </c>
      <c r="CL71" s="82">
        <v>178</v>
      </c>
      <c r="CM71" s="82" t="s">
        <v>494</v>
      </c>
      <c r="CN71" s="192">
        <v>6116</v>
      </c>
      <c r="CO71" s="192">
        <v>19952330.907516681</v>
      </c>
      <c r="CP71" s="192">
        <v>5135795.2984180637</v>
      </c>
      <c r="CQ71" s="192">
        <v>-563524</v>
      </c>
      <c r="CS71" s="193">
        <f t="shared" si="22"/>
        <v>19388806.907516681</v>
      </c>
      <c r="CT71" s="194"/>
      <c r="CU71" s="149">
        <v>4025178.1519406936</v>
      </c>
      <c r="CV71" s="194"/>
      <c r="CW71" s="149">
        <v>-497939.6331453977</v>
      </c>
      <c r="CX71" s="192"/>
      <c r="CY71" s="192">
        <f t="shared" si="23"/>
        <v>22916045.426311973</v>
      </c>
      <c r="CZ71" s="195">
        <f t="shared" si="24"/>
        <v>3746.90082182995</v>
      </c>
      <c r="DA71" s="194"/>
      <c r="DB71" s="149">
        <v>0</v>
      </c>
      <c r="DD71" s="147">
        <f t="shared" si="25"/>
        <v>-1198354.8535504192</v>
      </c>
      <c r="DE71" s="148">
        <f t="shared" si="26"/>
        <v>-4.9694574181517133E-2</v>
      </c>
      <c r="DF71" s="149">
        <f t="shared" si="27"/>
        <v>-195.9376804366284</v>
      </c>
      <c r="DH71" s="196">
        <v>128147.05573999998</v>
      </c>
      <c r="DI71" s="197">
        <v>97874.064000000013</v>
      </c>
      <c r="DJ71" s="198">
        <f t="shared" si="28"/>
        <v>-30272.991739999969</v>
      </c>
      <c r="DL71" s="196" t="e">
        <f>#REF!+DJ71</f>
        <v>#REF!</v>
      </c>
      <c r="DM71" s="198" t="e">
        <f t="shared" si="29"/>
        <v>#REF!</v>
      </c>
      <c r="DN71" s="82">
        <v>178</v>
      </c>
      <c r="DO71" s="82" t="s">
        <v>113</v>
      </c>
      <c r="DP71" s="192">
        <v>6225</v>
      </c>
      <c r="DQ71" s="192">
        <v>20796937.330722995</v>
      </c>
      <c r="DR71" s="192">
        <v>5135795.2984180637</v>
      </c>
      <c r="DS71" s="192">
        <v>-686988</v>
      </c>
      <c r="DU71" s="193">
        <v>20233413.330722995</v>
      </c>
      <c r="DV71" s="194"/>
      <c r="DW71" s="149">
        <v>3781747.2344020465</v>
      </c>
      <c r="DX71" s="194"/>
      <c r="DY71" s="149">
        <v>99239.71473735258</v>
      </c>
      <c r="DZ71" s="192"/>
      <c r="EA71" s="192">
        <v>24114400.279862393</v>
      </c>
      <c r="EB71" s="195">
        <v>3873.7992417449627</v>
      </c>
      <c r="ED71" s="196"/>
      <c r="EE71" s="197"/>
      <c r="EF71" s="198">
        <v>-30272.991739999969</v>
      </c>
      <c r="EH71" s="196">
        <v>24084127.288122393</v>
      </c>
      <c r="EI71" s="198">
        <v>2007010.6073435328</v>
      </c>
      <c r="EK71" s="199">
        <v>10</v>
      </c>
    </row>
    <row r="72" spans="1:141" ht="13.8" x14ac:dyDescent="0.25">
      <c r="A72" s="30">
        <v>181</v>
      </c>
      <c r="B72" s="235" t="s">
        <v>115</v>
      </c>
      <c r="C72" s="180">
        <v>1739</v>
      </c>
      <c r="D72" s="180">
        <v>4597456.4469334288</v>
      </c>
      <c r="E72" s="181">
        <v>1794993.3980893858</v>
      </c>
      <c r="F72" s="200">
        <v>-358061</v>
      </c>
      <c r="G72" s="181">
        <f t="shared" si="40"/>
        <v>4239395.4469334288</v>
      </c>
      <c r="H72" s="183">
        <f t="shared" si="9"/>
        <v>2437.8352196281935</v>
      </c>
      <c r="I72" s="184">
        <v>1222175.7431187315</v>
      </c>
      <c r="J72" s="181">
        <f t="shared" si="10"/>
        <v>5461571.1900521601</v>
      </c>
      <c r="K72" s="183">
        <f t="shared" si="11"/>
        <v>3140.6389822036572</v>
      </c>
      <c r="L72" s="185">
        <v>113378.66960000001</v>
      </c>
      <c r="M72" s="185">
        <v>36986.768000000004</v>
      </c>
      <c r="N72" s="186">
        <v>-76391.901600000012</v>
      </c>
      <c r="O72" s="187">
        <v>899</v>
      </c>
      <c r="P72" s="159">
        <f t="shared" si="12"/>
        <v>5386078.2884521596</v>
      </c>
      <c r="Q72" s="188">
        <v>93660</v>
      </c>
      <c r="R72" s="189"/>
      <c r="S72" s="190"/>
      <c r="U72" s="184"/>
      <c r="W72" s="82">
        <v>179</v>
      </c>
      <c r="X72" s="82" t="s">
        <v>495</v>
      </c>
      <c r="Y72" s="192">
        <v>142400</v>
      </c>
      <c r="Z72" s="192">
        <v>172640806.91849947</v>
      </c>
      <c r="AA72" s="192">
        <v>54641812.654081196</v>
      </c>
      <c r="AB72" s="192">
        <v>-21838499</v>
      </c>
      <c r="AD72" s="193">
        <f t="shared" si="30"/>
        <v>150802307.91849947</v>
      </c>
      <c r="AE72" s="194"/>
      <c r="AF72" s="149">
        <v>61115314.882310227</v>
      </c>
      <c r="AG72" s="194"/>
      <c r="AH72" s="149">
        <f t="shared" si="31"/>
        <v>-1996771.3179611936</v>
      </c>
      <c r="AI72" s="149">
        <v>-2855847.3501072889</v>
      </c>
      <c r="AJ72" s="192"/>
      <c r="AK72" s="192">
        <f t="shared" si="32"/>
        <v>209920851.4828485</v>
      </c>
      <c r="AL72" s="195">
        <f t="shared" si="13"/>
        <v>1474.1632828851721</v>
      </c>
      <c r="AM72" s="194"/>
      <c r="AN72" s="149">
        <v>0</v>
      </c>
      <c r="AP72" s="147">
        <f t="shared" si="14"/>
        <v>-20260523.071631968</v>
      </c>
      <c r="AQ72" s="148">
        <f t="shared" si="15"/>
        <v>-8.8019819635044391E-2</v>
      </c>
      <c r="AR72" s="149">
        <f t="shared" si="33"/>
        <v>-142.27895415471889</v>
      </c>
      <c r="AT72" s="82">
        <v>179</v>
      </c>
      <c r="AU72" s="82" t="s">
        <v>495</v>
      </c>
      <c r="AV72" s="192">
        <v>142400</v>
      </c>
      <c r="AW72" s="192">
        <v>171541776.66026181</v>
      </c>
      <c r="AX72" s="192">
        <v>55069080.036516912</v>
      </c>
      <c r="AY72" s="192">
        <v>-21838499</v>
      </c>
      <c r="BA72" s="193">
        <f t="shared" si="34"/>
        <v>149703277.66026181</v>
      </c>
      <c r="BB72" s="194"/>
      <c r="BC72" s="149">
        <v>61115314.882310227</v>
      </c>
      <c r="BD72" s="194"/>
      <c r="BE72" s="149">
        <v>-2855847.3501072889</v>
      </c>
      <c r="BF72" s="192"/>
      <c r="BG72" s="192">
        <f t="shared" si="35"/>
        <v>207962745.19246474</v>
      </c>
      <c r="BH72" s="195">
        <f t="shared" si="16"/>
        <v>1460.4125364639378</v>
      </c>
      <c r="BI72" s="194"/>
      <c r="BJ72" s="149">
        <v>0</v>
      </c>
      <c r="BL72" s="147">
        <f t="shared" si="17"/>
        <v>-22218629.362015724</v>
      </c>
      <c r="BM72" s="148">
        <f t="shared" si="18"/>
        <v>-9.6526616912511784E-2</v>
      </c>
      <c r="BN72" s="149">
        <f t="shared" si="36"/>
        <v>-156.02970057595311</v>
      </c>
      <c r="BP72" s="82">
        <v>179</v>
      </c>
      <c r="BQ72" s="82" t="s">
        <v>495</v>
      </c>
      <c r="BR72" s="192">
        <v>142400</v>
      </c>
      <c r="BS72" s="192">
        <v>173964408.50886402</v>
      </c>
      <c r="BT72" s="192">
        <v>57249358.871982478</v>
      </c>
      <c r="BU72" s="192">
        <v>-21838499</v>
      </c>
      <c r="BW72" s="193">
        <f t="shared" si="37"/>
        <v>152125909.50886402</v>
      </c>
      <c r="BX72" s="194"/>
      <c r="BY72" s="149">
        <v>60450436.623147398</v>
      </c>
      <c r="BZ72" s="194"/>
      <c r="CA72" s="149">
        <v>-13280851.091555841</v>
      </c>
      <c r="CB72" s="192"/>
      <c r="CC72" s="192">
        <f t="shared" si="38"/>
        <v>199295495.04045558</v>
      </c>
      <c r="CD72" s="195">
        <f t="shared" si="19"/>
        <v>1399.5470157335365</v>
      </c>
      <c r="CE72" s="194"/>
      <c r="CF72" s="149">
        <v>0</v>
      </c>
      <c r="CH72" s="147">
        <f t="shared" si="20"/>
        <v>-30885879.514024884</v>
      </c>
      <c r="CI72" s="148">
        <f t="shared" si="21"/>
        <v>-0.13418061984296067</v>
      </c>
      <c r="CJ72" s="149">
        <f t="shared" si="39"/>
        <v>-216.89522130635453</v>
      </c>
      <c r="CL72" s="82">
        <v>179</v>
      </c>
      <c r="CM72" s="82" t="s">
        <v>495</v>
      </c>
      <c r="CN72" s="192">
        <v>142400</v>
      </c>
      <c r="CO72" s="192">
        <v>164222294.16833225</v>
      </c>
      <c r="CP72" s="192">
        <v>52089690.186789371</v>
      </c>
      <c r="CQ72" s="192">
        <v>-21838499</v>
      </c>
      <c r="CS72" s="193">
        <f t="shared" si="22"/>
        <v>142383795.16833225</v>
      </c>
      <c r="CT72" s="194"/>
      <c r="CU72" s="149">
        <v>60450436.623147398</v>
      </c>
      <c r="CV72" s="194"/>
      <c r="CW72" s="149">
        <v>-13280851.091555841</v>
      </c>
      <c r="CX72" s="192"/>
      <c r="CY72" s="192">
        <f t="shared" si="23"/>
        <v>189553380.69992381</v>
      </c>
      <c r="CZ72" s="195">
        <f t="shared" si="24"/>
        <v>1331.1332914320492</v>
      </c>
      <c r="DA72" s="194"/>
      <c r="DB72" s="149">
        <v>0</v>
      </c>
      <c r="DD72" s="147">
        <f t="shared" si="25"/>
        <v>-40627993.85455665</v>
      </c>
      <c r="DE72" s="148">
        <f t="shared" si="26"/>
        <v>-0.17650426292393442</v>
      </c>
      <c r="DF72" s="149">
        <f t="shared" si="27"/>
        <v>-285.30894560784162</v>
      </c>
      <c r="DH72" s="196">
        <v>10856131.366952002</v>
      </c>
      <c r="DI72" s="197">
        <v>877196.29859999986</v>
      </c>
      <c r="DJ72" s="198">
        <f t="shared" si="28"/>
        <v>-9978935.0683520027</v>
      </c>
      <c r="DL72" s="196" t="e">
        <f>#REF!+DJ72</f>
        <v>#REF!</v>
      </c>
      <c r="DM72" s="198" t="e">
        <f t="shared" si="29"/>
        <v>#REF!</v>
      </c>
      <c r="DN72" s="82">
        <v>179</v>
      </c>
      <c r="DO72" s="82" t="s">
        <v>114</v>
      </c>
      <c r="DP72" s="192">
        <v>141305</v>
      </c>
      <c r="DQ72" s="192">
        <v>193014850.89140853</v>
      </c>
      <c r="DR72" s="192">
        <v>52089690.186789371</v>
      </c>
      <c r="DS72" s="192">
        <v>-21950126</v>
      </c>
      <c r="DU72" s="193">
        <v>171176351.89140853</v>
      </c>
      <c r="DV72" s="194"/>
      <c r="DW72" s="149">
        <v>56358139.757703044</v>
      </c>
      <c r="DX72" s="194"/>
      <c r="DY72" s="149">
        <v>2646882.9053689088</v>
      </c>
      <c r="DZ72" s="192"/>
      <c r="EA72" s="192">
        <v>230181374.55448046</v>
      </c>
      <c r="EB72" s="195">
        <v>1628.968363146955</v>
      </c>
      <c r="ED72" s="196"/>
      <c r="EE72" s="197"/>
      <c r="EF72" s="198">
        <v>-9978935.0683520027</v>
      </c>
      <c r="EH72" s="196">
        <v>220202439.48612845</v>
      </c>
      <c r="EI72" s="198">
        <v>18350203.290510703</v>
      </c>
      <c r="EK72" s="199">
        <v>13</v>
      </c>
    </row>
    <row r="73" spans="1:141" ht="13.8" x14ac:dyDescent="0.25">
      <c r="A73" s="30">
        <v>182</v>
      </c>
      <c r="B73" s="235" t="s">
        <v>116</v>
      </c>
      <c r="C73" s="180">
        <v>20182</v>
      </c>
      <c r="D73" s="180">
        <v>39229202.798104897</v>
      </c>
      <c r="E73" s="181">
        <v>3502697.9466867521</v>
      </c>
      <c r="F73" s="200">
        <v>-2115754</v>
      </c>
      <c r="G73" s="181">
        <f t="shared" si="40"/>
        <v>37113448.798104897</v>
      </c>
      <c r="H73" s="183">
        <f t="shared" si="9"/>
        <v>1838.9381031664304</v>
      </c>
      <c r="I73" s="184">
        <v>9446421.6847180203</v>
      </c>
      <c r="J73" s="181">
        <f t="shared" si="10"/>
        <v>46559870.482822917</v>
      </c>
      <c r="K73" s="183">
        <f t="shared" si="11"/>
        <v>2306.9998257270299</v>
      </c>
      <c r="L73" s="185">
        <v>396654.63543999998</v>
      </c>
      <c r="M73" s="185">
        <v>304642.93720000004</v>
      </c>
      <c r="N73" s="186">
        <v>-92011.69823999994</v>
      </c>
      <c r="O73" s="187">
        <v>10201</v>
      </c>
      <c r="P73" s="159">
        <f t="shared" si="12"/>
        <v>46478059.78458292</v>
      </c>
      <c r="Q73" s="188">
        <v>1306956</v>
      </c>
      <c r="R73" s="189"/>
      <c r="S73" s="190"/>
      <c r="U73" s="184"/>
      <c r="W73" s="82">
        <v>181</v>
      </c>
      <c r="X73" s="82" t="s">
        <v>496</v>
      </c>
      <c r="Y73" s="192">
        <v>1739</v>
      </c>
      <c r="Z73" s="192">
        <v>4599363.1909402106</v>
      </c>
      <c r="AA73" s="192">
        <v>1794993.3980893851</v>
      </c>
      <c r="AB73" s="192">
        <v>-415291</v>
      </c>
      <c r="AD73" s="193">
        <f t="shared" si="30"/>
        <v>4184072.1909402106</v>
      </c>
      <c r="AE73" s="194"/>
      <c r="AF73" s="149">
        <v>1245130.6640122067</v>
      </c>
      <c r="AG73" s="194"/>
      <c r="AH73" s="149">
        <f t="shared" si="31"/>
        <v>-22858.317154013654</v>
      </c>
      <c r="AI73" s="149">
        <v>-32692.709417949765</v>
      </c>
      <c r="AJ73" s="192"/>
      <c r="AK73" s="192">
        <f t="shared" si="32"/>
        <v>5406344.5377984038</v>
      </c>
      <c r="AL73" s="195">
        <f t="shared" si="13"/>
        <v>3108.881275329732</v>
      </c>
      <c r="AM73" s="194"/>
      <c r="AN73" s="149">
        <v>0</v>
      </c>
      <c r="AP73" s="147">
        <f t="shared" si="14"/>
        <v>-370914.35419791471</v>
      </c>
      <c r="AQ73" s="148">
        <f t="shared" si="15"/>
        <v>-6.420248099176773E-2</v>
      </c>
      <c r="AR73" s="149">
        <f t="shared" si="33"/>
        <v>-213.29175054509184</v>
      </c>
      <c r="AT73" s="82">
        <v>181</v>
      </c>
      <c r="AU73" s="82" t="s">
        <v>496</v>
      </c>
      <c r="AV73" s="192">
        <v>1739</v>
      </c>
      <c r="AW73" s="192">
        <v>4579472.2850255696</v>
      </c>
      <c r="AX73" s="192">
        <v>1795771.7814875306</v>
      </c>
      <c r="AY73" s="192">
        <v>-415291</v>
      </c>
      <c r="BA73" s="193">
        <f t="shared" si="34"/>
        <v>4164181.2850255696</v>
      </c>
      <c r="BB73" s="194"/>
      <c r="BC73" s="149">
        <v>1245130.6640122067</v>
      </c>
      <c r="BD73" s="194"/>
      <c r="BE73" s="149">
        <v>-32692.709417949765</v>
      </c>
      <c r="BF73" s="192"/>
      <c r="BG73" s="192">
        <f t="shared" si="35"/>
        <v>5376619.2396198269</v>
      </c>
      <c r="BH73" s="195">
        <f t="shared" si="16"/>
        <v>3091.7879468774163</v>
      </c>
      <c r="BI73" s="194"/>
      <c r="BJ73" s="149">
        <v>0</v>
      </c>
      <c r="BL73" s="147">
        <f t="shared" si="17"/>
        <v>-400639.65237649158</v>
      </c>
      <c r="BM73" s="148">
        <f t="shared" si="18"/>
        <v>-6.9347706216096455E-2</v>
      </c>
      <c r="BN73" s="149">
        <f t="shared" si="36"/>
        <v>-230.38507899740748</v>
      </c>
      <c r="BP73" s="82">
        <v>181</v>
      </c>
      <c r="BQ73" s="82" t="s">
        <v>496</v>
      </c>
      <c r="BR73" s="192">
        <v>1739</v>
      </c>
      <c r="BS73" s="192">
        <v>4637864.1317345761</v>
      </c>
      <c r="BT73" s="192">
        <v>1853220.9438744562</v>
      </c>
      <c r="BU73" s="192">
        <v>-415291</v>
      </c>
      <c r="BW73" s="193">
        <f t="shared" si="37"/>
        <v>4222573.1317345761</v>
      </c>
      <c r="BX73" s="194"/>
      <c r="BY73" s="149">
        <v>1244042.394049431</v>
      </c>
      <c r="BZ73" s="194"/>
      <c r="CA73" s="149">
        <v>-152034.38851274192</v>
      </c>
      <c r="CB73" s="192"/>
      <c r="CC73" s="192">
        <f t="shared" si="38"/>
        <v>5314581.1372712655</v>
      </c>
      <c r="CD73" s="195">
        <f t="shared" si="19"/>
        <v>3056.1133624331601</v>
      </c>
      <c r="CE73" s="194"/>
      <c r="CF73" s="149">
        <v>0</v>
      </c>
      <c r="CH73" s="147">
        <f t="shared" si="20"/>
        <v>-462677.75472505298</v>
      </c>
      <c r="CI73" s="148">
        <f t="shared" si="21"/>
        <v>-8.0086034462820435E-2</v>
      </c>
      <c r="CJ73" s="149">
        <f t="shared" si="39"/>
        <v>-266.05966344166359</v>
      </c>
      <c r="CL73" s="82">
        <v>181</v>
      </c>
      <c r="CM73" s="82" t="s">
        <v>496</v>
      </c>
      <c r="CN73" s="192">
        <v>1739</v>
      </c>
      <c r="CO73" s="192">
        <v>4546966.9290222805</v>
      </c>
      <c r="CP73" s="192">
        <v>1860255.7747875608</v>
      </c>
      <c r="CQ73" s="192">
        <v>-415291</v>
      </c>
      <c r="CS73" s="193">
        <f t="shared" si="22"/>
        <v>4131675.9290222805</v>
      </c>
      <c r="CT73" s="194"/>
      <c r="CU73" s="149">
        <v>1244042.394049431</v>
      </c>
      <c r="CV73" s="194"/>
      <c r="CW73" s="149">
        <v>-152034.38851274192</v>
      </c>
      <c r="CX73" s="192"/>
      <c r="CY73" s="192">
        <f t="shared" si="23"/>
        <v>5223683.9345589699</v>
      </c>
      <c r="CZ73" s="195">
        <f t="shared" si="24"/>
        <v>3003.8435506377054</v>
      </c>
      <c r="DA73" s="194"/>
      <c r="DB73" s="149">
        <v>0</v>
      </c>
      <c r="DD73" s="147">
        <f t="shared" si="25"/>
        <v>-553574.95743734855</v>
      </c>
      <c r="DE73" s="148">
        <f t="shared" si="26"/>
        <v>-9.581965561630941E-2</v>
      </c>
      <c r="DF73" s="149">
        <f t="shared" si="27"/>
        <v>-318.32947523711817</v>
      </c>
      <c r="DH73" s="196">
        <v>100184.97940000001</v>
      </c>
      <c r="DI73" s="197">
        <v>24468.516000000003</v>
      </c>
      <c r="DJ73" s="198">
        <f t="shared" si="28"/>
        <v>-75716.463400000008</v>
      </c>
      <c r="DL73" s="196" t="e">
        <f>#REF!+DJ73</f>
        <v>#REF!</v>
      </c>
      <c r="DM73" s="198" t="e">
        <f t="shared" si="29"/>
        <v>#REF!</v>
      </c>
      <c r="DN73" s="82">
        <v>181</v>
      </c>
      <c r="DO73" s="82" t="s">
        <v>115</v>
      </c>
      <c r="DP73" s="192">
        <v>1809</v>
      </c>
      <c r="DQ73" s="192">
        <v>4990480.774398786</v>
      </c>
      <c r="DR73" s="192">
        <v>1860255.7747875608</v>
      </c>
      <c r="DS73" s="192">
        <v>-416781</v>
      </c>
      <c r="DU73" s="193">
        <v>4575189.774398786</v>
      </c>
      <c r="DV73" s="194"/>
      <c r="DW73" s="149">
        <v>1171768.5552272194</v>
      </c>
      <c r="DX73" s="194"/>
      <c r="DY73" s="149">
        <v>30300.562370313521</v>
      </c>
      <c r="DZ73" s="192"/>
      <c r="EA73" s="192">
        <v>5777258.8919963185</v>
      </c>
      <c r="EB73" s="195">
        <v>3193.6201724689431</v>
      </c>
      <c r="ED73" s="196"/>
      <c r="EE73" s="197"/>
      <c r="EF73" s="198">
        <v>-75716.463400000008</v>
      </c>
      <c r="EH73" s="196">
        <v>5701542.4285963187</v>
      </c>
      <c r="EI73" s="198">
        <v>475128.53571635991</v>
      </c>
      <c r="EK73" s="199">
        <v>4</v>
      </c>
    </row>
    <row r="74" spans="1:141" ht="13.8" x14ac:dyDescent="0.25">
      <c r="A74" s="30">
        <v>186</v>
      </c>
      <c r="B74" s="235" t="s">
        <v>791</v>
      </c>
      <c r="C74" s="180">
        <v>43711</v>
      </c>
      <c r="D74" s="180">
        <v>26128192.782889362</v>
      </c>
      <c r="E74" s="181">
        <v>-5294171.9970678585</v>
      </c>
      <c r="F74" s="200">
        <v>-377793</v>
      </c>
      <c r="G74" s="181">
        <f t="shared" si="40"/>
        <v>25750399.782889362</v>
      </c>
      <c r="H74" s="183">
        <f t="shared" si="9"/>
        <v>589.10571212942648</v>
      </c>
      <c r="I74" s="184">
        <v>14108871.290324213</v>
      </c>
      <c r="J74" s="181">
        <f t="shared" si="10"/>
        <v>39859271.073213577</v>
      </c>
      <c r="K74" s="183">
        <f t="shared" si="11"/>
        <v>911.88193070882789</v>
      </c>
      <c r="L74" s="185">
        <v>2554126.9545120001</v>
      </c>
      <c r="M74" s="185">
        <v>683543.924</v>
      </c>
      <c r="N74" s="186">
        <v>-1870583.030512</v>
      </c>
      <c r="O74" s="187">
        <v>-21127</v>
      </c>
      <c r="P74" s="159">
        <f t="shared" si="12"/>
        <v>37967561.04270158</v>
      </c>
      <c r="Q74" s="188">
        <v>3512344</v>
      </c>
      <c r="R74" s="189"/>
      <c r="S74" s="190"/>
      <c r="U74" s="184"/>
      <c r="W74" s="82">
        <v>182</v>
      </c>
      <c r="X74" s="82" t="s">
        <v>497</v>
      </c>
      <c r="Y74" s="192">
        <v>20182</v>
      </c>
      <c r="Z74" s="192">
        <v>39249676.274822362</v>
      </c>
      <c r="AA74" s="192">
        <v>3502697.9466867521</v>
      </c>
      <c r="AB74" s="192">
        <v>-1912489</v>
      </c>
      <c r="AD74" s="193">
        <f t="shared" si="30"/>
        <v>37337187.274822362</v>
      </c>
      <c r="AE74" s="194"/>
      <c r="AF74" s="149">
        <v>9779836.0825185049</v>
      </c>
      <c r="AG74" s="194"/>
      <c r="AH74" s="149">
        <f t="shared" si="31"/>
        <v>-319203.83528243942</v>
      </c>
      <c r="AI74" s="149">
        <v>-456535.71790395409</v>
      </c>
      <c r="AJ74" s="192"/>
      <c r="AK74" s="192">
        <f t="shared" si="32"/>
        <v>46797819.522058427</v>
      </c>
      <c r="AL74" s="195">
        <f t="shared" si="13"/>
        <v>2318.7899872192265</v>
      </c>
      <c r="AM74" s="194"/>
      <c r="AN74" s="149">
        <v>0</v>
      </c>
      <c r="AP74" s="147">
        <f t="shared" si="14"/>
        <v>-4405762.0941676423</v>
      </c>
      <c r="AQ74" s="148">
        <f t="shared" si="15"/>
        <v>-8.6044021826228778E-2</v>
      </c>
      <c r="AR74" s="149">
        <f t="shared" si="33"/>
        <v>-218.30156050776148</v>
      </c>
      <c r="AT74" s="82">
        <v>182</v>
      </c>
      <c r="AU74" s="82" t="s">
        <v>497</v>
      </c>
      <c r="AV74" s="192">
        <v>20182</v>
      </c>
      <c r="AW74" s="192">
        <v>38917755.595883958</v>
      </c>
      <c r="AX74" s="192">
        <v>3437194.0748425769</v>
      </c>
      <c r="AY74" s="192">
        <v>-1912489</v>
      </c>
      <c r="BA74" s="193">
        <f t="shared" si="34"/>
        <v>37005266.595883958</v>
      </c>
      <c r="BB74" s="194"/>
      <c r="BC74" s="149">
        <v>9779836.0825185049</v>
      </c>
      <c r="BD74" s="194"/>
      <c r="BE74" s="149">
        <v>-456535.71790395409</v>
      </c>
      <c r="BF74" s="192"/>
      <c r="BG74" s="192">
        <f t="shared" si="35"/>
        <v>46328566.960498504</v>
      </c>
      <c r="BH74" s="195">
        <f t="shared" si="16"/>
        <v>2295.5389436378209</v>
      </c>
      <c r="BI74" s="194"/>
      <c r="BJ74" s="149">
        <v>0</v>
      </c>
      <c r="BL74" s="147">
        <f t="shared" si="17"/>
        <v>-4875014.6557275653</v>
      </c>
      <c r="BM74" s="148">
        <f t="shared" si="18"/>
        <v>-9.5208469834514586E-2</v>
      </c>
      <c r="BN74" s="149">
        <f t="shared" si="36"/>
        <v>-241.55260408916683</v>
      </c>
      <c r="BP74" s="82">
        <v>182</v>
      </c>
      <c r="BQ74" s="82" t="s">
        <v>497</v>
      </c>
      <c r="BR74" s="192">
        <v>20182</v>
      </c>
      <c r="BS74" s="192">
        <v>39128362.939311676</v>
      </c>
      <c r="BT74" s="192">
        <v>3630807.3567565591</v>
      </c>
      <c r="BU74" s="192">
        <v>-1912489</v>
      </c>
      <c r="BW74" s="193">
        <f t="shared" si="37"/>
        <v>37215873.939311676</v>
      </c>
      <c r="BX74" s="194"/>
      <c r="BY74" s="149">
        <v>9692284.9822094664</v>
      </c>
      <c r="BZ74" s="194"/>
      <c r="CA74" s="149">
        <v>-2123076.6718785497</v>
      </c>
      <c r="CB74" s="192"/>
      <c r="CC74" s="192">
        <f t="shared" si="38"/>
        <v>44785082.249642596</v>
      </c>
      <c r="CD74" s="195">
        <f t="shared" si="19"/>
        <v>2219.0606604718359</v>
      </c>
      <c r="CE74" s="194"/>
      <c r="CF74" s="149">
        <v>0</v>
      </c>
      <c r="CH74" s="147">
        <f t="shared" si="20"/>
        <v>-6418499.366583474</v>
      </c>
      <c r="CI74" s="148">
        <f t="shared" si="21"/>
        <v>-0.12535254691147416</v>
      </c>
      <c r="CJ74" s="149">
        <f t="shared" si="39"/>
        <v>-318.03088725515181</v>
      </c>
      <c r="CL74" s="82">
        <v>182</v>
      </c>
      <c r="CM74" s="82" t="s">
        <v>497</v>
      </c>
      <c r="CN74" s="192">
        <v>20182</v>
      </c>
      <c r="CO74" s="192">
        <v>38705251.533660017</v>
      </c>
      <c r="CP74" s="192">
        <v>4017261.1059717229</v>
      </c>
      <c r="CQ74" s="192">
        <v>-1912489</v>
      </c>
      <c r="CS74" s="193">
        <f t="shared" si="22"/>
        <v>36792762.533660017</v>
      </c>
      <c r="CT74" s="194"/>
      <c r="CU74" s="149">
        <v>9692284.9822094664</v>
      </c>
      <c r="CV74" s="194"/>
      <c r="CW74" s="149">
        <v>-2123076.6718785497</v>
      </c>
      <c r="CX74" s="192"/>
      <c r="CY74" s="192">
        <f t="shared" si="23"/>
        <v>44361970.843990937</v>
      </c>
      <c r="CZ74" s="195">
        <f t="shared" si="24"/>
        <v>2198.0958697845076</v>
      </c>
      <c r="DA74" s="194"/>
      <c r="DB74" s="149">
        <v>0</v>
      </c>
      <c r="DD74" s="147">
        <f t="shared" si="25"/>
        <v>-6841610.7722351328</v>
      </c>
      <c r="DE74" s="148">
        <f t="shared" si="26"/>
        <v>-0.1336158635056707</v>
      </c>
      <c r="DF74" s="149">
        <f t="shared" si="27"/>
        <v>-338.99567794248009</v>
      </c>
      <c r="DH74" s="196">
        <v>323079.56654000003</v>
      </c>
      <c r="DI74" s="197">
        <v>296476.85220000002</v>
      </c>
      <c r="DJ74" s="198">
        <f t="shared" si="28"/>
        <v>-26602.714340000006</v>
      </c>
      <c r="DL74" s="196" t="e">
        <f>#REF!+DJ74</f>
        <v>#REF!</v>
      </c>
      <c r="DM74" s="198" t="e">
        <f t="shared" si="29"/>
        <v>#REF!</v>
      </c>
      <c r="DN74" s="82">
        <v>182</v>
      </c>
      <c r="DO74" s="82" t="s">
        <v>116</v>
      </c>
      <c r="DP74" s="192">
        <v>20607</v>
      </c>
      <c r="DQ74" s="192">
        <v>43557276.259107776</v>
      </c>
      <c r="DR74" s="192">
        <v>4017261.1059717229</v>
      </c>
      <c r="DS74" s="192">
        <v>-2025392</v>
      </c>
      <c r="DU74" s="193">
        <v>41644787.259107776</v>
      </c>
      <c r="DV74" s="194"/>
      <c r="DW74" s="149">
        <v>9135663.6873236448</v>
      </c>
      <c r="DX74" s="194"/>
      <c r="DY74" s="149">
        <v>423130.66979465005</v>
      </c>
      <c r="DZ74" s="192"/>
      <c r="EA74" s="192">
        <v>51203581.61622607</v>
      </c>
      <c r="EB74" s="195">
        <v>2484.766419965355</v>
      </c>
      <c r="ED74" s="196"/>
      <c r="EE74" s="197"/>
      <c r="EF74" s="198">
        <v>-26602.714340000006</v>
      </c>
      <c r="EH74" s="196">
        <v>51176978.901886068</v>
      </c>
      <c r="EI74" s="198">
        <v>4264748.241823839</v>
      </c>
      <c r="EK74" s="199">
        <v>13</v>
      </c>
    </row>
    <row r="75" spans="1:141" ht="13.8" x14ac:dyDescent="0.25">
      <c r="A75" s="30">
        <v>202</v>
      </c>
      <c r="B75" s="235" t="s">
        <v>792</v>
      </c>
      <c r="C75" s="180">
        <v>33937</v>
      </c>
      <c r="D75" s="180">
        <v>29452328.853142489</v>
      </c>
      <c r="E75" s="181">
        <v>-3413169.383839217</v>
      </c>
      <c r="F75" s="200">
        <v>-2657951</v>
      </c>
      <c r="G75" s="181">
        <f t="shared" si="40"/>
        <v>26794377.853142489</v>
      </c>
      <c r="H75" s="183">
        <f t="shared" si="9"/>
        <v>789.53289486821132</v>
      </c>
      <c r="I75" s="184">
        <v>10337350.275946848</v>
      </c>
      <c r="J75" s="181">
        <f t="shared" si="10"/>
        <v>37131728.129089341</v>
      </c>
      <c r="K75" s="183">
        <f t="shared" si="11"/>
        <v>1094.1370223970694</v>
      </c>
      <c r="L75" s="185">
        <v>3507008.5230880002</v>
      </c>
      <c r="M75" s="185">
        <v>987617.83400000003</v>
      </c>
      <c r="N75" s="186">
        <v>-2519390.689088</v>
      </c>
      <c r="O75" s="187">
        <v>13729</v>
      </c>
      <c r="P75" s="159">
        <f t="shared" si="12"/>
        <v>34626066.440001339</v>
      </c>
      <c r="Q75" s="188">
        <v>1929426</v>
      </c>
      <c r="R75" s="189"/>
      <c r="S75" s="190"/>
      <c r="U75" s="184"/>
      <c r="W75" s="82">
        <v>186</v>
      </c>
      <c r="X75" s="82" t="s">
        <v>498</v>
      </c>
      <c r="Y75" s="192">
        <v>43711</v>
      </c>
      <c r="Z75" s="192">
        <v>26102638.167643506</v>
      </c>
      <c r="AA75" s="192">
        <v>-5294171.9970678585</v>
      </c>
      <c r="AB75" s="192">
        <v>-815453</v>
      </c>
      <c r="AD75" s="193">
        <f t="shared" si="30"/>
        <v>25287185.167643506</v>
      </c>
      <c r="AE75" s="194"/>
      <c r="AF75" s="149">
        <v>14798809.531850101</v>
      </c>
      <c r="AG75" s="194"/>
      <c r="AH75" s="149">
        <f t="shared" si="31"/>
        <v>-710727.14819259767</v>
      </c>
      <c r="AI75" s="149">
        <v>-1016505.1072987155</v>
      </c>
      <c r="AJ75" s="192"/>
      <c r="AK75" s="192">
        <f t="shared" si="32"/>
        <v>39375267.55130101</v>
      </c>
      <c r="AL75" s="195">
        <f t="shared" si="13"/>
        <v>900.80912244746196</v>
      </c>
      <c r="AM75" s="194"/>
      <c r="AN75" s="149">
        <v>0</v>
      </c>
      <c r="AP75" s="147">
        <f t="shared" si="14"/>
        <v>-9214215.3228689507</v>
      </c>
      <c r="AQ75" s="148">
        <f t="shared" si="15"/>
        <v>-0.1896339449985627</v>
      </c>
      <c r="AR75" s="149">
        <f t="shared" si="33"/>
        <v>-210.79854779961454</v>
      </c>
      <c r="AT75" s="82">
        <v>186</v>
      </c>
      <c r="AU75" s="82" t="s">
        <v>498</v>
      </c>
      <c r="AV75" s="192">
        <v>43711</v>
      </c>
      <c r="AW75" s="192">
        <v>25688929.15904253</v>
      </c>
      <c r="AX75" s="192">
        <v>-5211306.9341255343</v>
      </c>
      <c r="AY75" s="192">
        <v>-815453</v>
      </c>
      <c r="BA75" s="193">
        <f t="shared" si="34"/>
        <v>24873476.15904253</v>
      </c>
      <c r="BB75" s="194"/>
      <c r="BC75" s="149">
        <v>14798809.531850101</v>
      </c>
      <c r="BD75" s="194"/>
      <c r="BE75" s="149">
        <v>-1016505.1072987155</v>
      </c>
      <c r="BF75" s="192"/>
      <c r="BG75" s="192">
        <f t="shared" si="35"/>
        <v>38655780.583593912</v>
      </c>
      <c r="BH75" s="195">
        <f t="shared" si="16"/>
        <v>884.34903304875002</v>
      </c>
      <c r="BI75" s="194"/>
      <c r="BJ75" s="149">
        <v>0</v>
      </c>
      <c r="BL75" s="147">
        <f t="shared" si="17"/>
        <v>-9933702.2905760482</v>
      </c>
      <c r="BM75" s="148">
        <f t="shared" si="18"/>
        <v>-0.20444140795449334</v>
      </c>
      <c r="BN75" s="149">
        <f t="shared" si="36"/>
        <v>-227.25863719832645</v>
      </c>
      <c r="BP75" s="82">
        <v>186</v>
      </c>
      <c r="BQ75" s="82" t="s">
        <v>498</v>
      </c>
      <c r="BR75" s="192">
        <v>43711</v>
      </c>
      <c r="BS75" s="192">
        <v>26128053.963636562</v>
      </c>
      <c r="BT75" s="192">
        <v>-4842568.2159182373</v>
      </c>
      <c r="BU75" s="192">
        <v>-815453</v>
      </c>
      <c r="BW75" s="193">
        <f t="shared" si="37"/>
        <v>25312600.963636562</v>
      </c>
      <c r="BX75" s="194"/>
      <c r="BY75" s="149">
        <v>14549456.540615359</v>
      </c>
      <c r="BZ75" s="194"/>
      <c r="CA75" s="149">
        <v>-4727161.9623972764</v>
      </c>
      <c r="CB75" s="192"/>
      <c r="CC75" s="192">
        <f t="shared" si="38"/>
        <v>35134895.541854642</v>
      </c>
      <c r="CD75" s="195">
        <f t="shared" si="19"/>
        <v>803.7998568290509</v>
      </c>
      <c r="CE75" s="194"/>
      <c r="CF75" s="149">
        <v>0</v>
      </c>
      <c r="CH75" s="147">
        <f t="shared" si="20"/>
        <v>-13454587.332315318</v>
      </c>
      <c r="CI75" s="148">
        <f t="shared" si="21"/>
        <v>-0.27690328310671813</v>
      </c>
      <c r="CJ75" s="149">
        <f t="shared" si="39"/>
        <v>-307.8078134180256</v>
      </c>
      <c r="CL75" s="82">
        <v>186</v>
      </c>
      <c r="CM75" s="82" t="s">
        <v>498</v>
      </c>
      <c r="CN75" s="192">
        <v>43711</v>
      </c>
      <c r="CO75" s="192">
        <v>24229929.652244501</v>
      </c>
      <c r="CP75" s="192">
        <v>-5372280.4649286484</v>
      </c>
      <c r="CQ75" s="192">
        <v>-823418</v>
      </c>
      <c r="CS75" s="193">
        <f t="shared" si="22"/>
        <v>23406511.652244501</v>
      </c>
      <c r="CT75" s="194"/>
      <c r="CU75" s="149">
        <v>14549456.540615359</v>
      </c>
      <c r="CV75" s="194"/>
      <c r="CW75" s="149">
        <v>-4727161.9623972764</v>
      </c>
      <c r="CX75" s="192"/>
      <c r="CY75" s="192">
        <f t="shared" si="23"/>
        <v>33228806.230462581</v>
      </c>
      <c r="CZ75" s="195">
        <f t="shared" si="24"/>
        <v>760.19322894609093</v>
      </c>
      <c r="DA75" s="194"/>
      <c r="DB75" s="149">
        <v>0</v>
      </c>
      <c r="DD75" s="147">
        <f t="shared" si="25"/>
        <v>-15360676.64370738</v>
      </c>
      <c r="DE75" s="148">
        <f t="shared" si="26"/>
        <v>-0.3161317168879168</v>
      </c>
      <c r="DF75" s="149">
        <f t="shared" si="27"/>
        <v>-351.41444130098557</v>
      </c>
      <c r="DH75" s="196">
        <v>2356755.8053640001</v>
      </c>
      <c r="DI75" s="197">
        <v>744114.75879999995</v>
      </c>
      <c r="DJ75" s="198">
        <f t="shared" si="28"/>
        <v>-1612641.0465640002</v>
      </c>
      <c r="DL75" s="196" t="e">
        <f>#REF!+DJ75</f>
        <v>#REF!</v>
      </c>
      <c r="DM75" s="198" t="e">
        <f t="shared" si="29"/>
        <v>#REF!</v>
      </c>
      <c r="DN75" s="82">
        <v>186</v>
      </c>
      <c r="DO75" s="82" t="s">
        <v>791</v>
      </c>
      <c r="DP75" s="192">
        <v>43410</v>
      </c>
      <c r="DQ75" s="192">
        <v>34875455.289705999</v>
      </c>
      <c r="DR75" s="192">
        <v>-5372280.4649286484</v>
      </c>
      <c r="DS75" s="192">
        <v>-768853</v>
      </c>
      <c r="DU75" s="193">
        <v>34060002.289705999</v>
      </c>
      <c r="DV75" s="194"/>
      <c r="DW75" s="149">
        <v>13587353.901153974</v>
      </c>
      <c r="DX75" s="194"/>
      <c r="DY75" s="149">
        <v>942126.6833099894</v>
      </c>
      <c r="DZ75" s="192"/>
      <c r="EA75" s="192">
        <v>48589482.874169961</v>
      </c>
      <c r="EB75" s="195">
        <v>1119.315431333102</v>
      </c>
      <c r="ED75" s="196"/>
      <c r="EE75" s="197"/>
      <c r="EF75" s="198">
        <v>-1612641.0465640002</v>
      </c>
      <c r="EH75" s="196">
        <v>46976841.827605963</v>
      </c>
      <c r="EI75" s="198">
        <v>3914736.8189671636</v>
      </c>
      <c r="EK75" s="199">
        <v>1</v>
      </c>
    </row>
    <row r="76" spans="1:141" ht="13.8" x14ac:dyDescent="0.25">
      <c r="A76" s="30">
        <v>204</v>
      </c>
      <c r="B76" s="235" t="s">
        <v>119</v>
      </c>
      <c r="C76" s="180">
        <v>2893</v>
      </c>
      <c r="D76" s="180">
        <v>11162598.329021998</v>
      </c>
      <c r="E76" s="181">
        <v>3078594.0804849598</v>
      </c>
      <c r="F76" s="200">
        <v>-553469</v>
      </c>
      <c r="G76" s="181">
        <f t="shared" si="40"/>
        <v>10609129.329021998</v>
      </c>
      <c r="H76" s="183">
        <f t="shared" si="9"/>
        <v>3667.1722533778079</v>
      </c>
      <c r="I76" s="184">
        <v>1828581.6226919077</v>
      </c>
      <c r="J76" s="181">
        <f t="shared" si="10"/>
        <v>12437710.951713905</v>
      </c>
      <c r="K76" s="183">
        <f t="shared" si="11"/>
        <v>4299.2433293169388</v>
      </c>
      <c r="L76" s="185">
        <v>1073996.1629600001</v>
      </c>
      <c r="M76" s="185">
        <v>21338.52</v>
      </c>
      <c r="N76" s="186">
        <v>-1052657.6429600001</v>
      </c>
      <c r="O76" s="187">
        <v>1013</v>
      </c>
      <c r="P76" s="159">
        <f t="shared" si="12"/>
        <v>11386066.308753904</v>
      </c>
      <c r="Q76" s="188">
        <v>165441</v>
      </c>
      <c r="R76" s="189"/>
      <c r="S76" s="190"/>
      <c r="U76" s="184"/>
      <c r="W76" s="82">
        <v>202</v>
      </c>
      <c r="X76" s="82" t="s">
        <v>499</v>
      </c>
      <c r="Y76" s="192">
        <v>33937</v>
      </c>
      <c r="Z76" s="192">
        <v>29444345.708300896</v>
      </c>
      <c r="AA76" s="192">
        <v>-3413169.3838392277</v>
      </c>
      <c r="AB76" s="192">
        <v>-2710044</v>
      </c>
      <c r="AD76" s="193">
        <f t="shared" si="30"/>
        <v>26734301.708300896</v>
      </c>
      <c r="AE76" s="194"/>
      <c r="AF76" s="149">
        <v>10895347.416712584</v>
      </c>
      <c r="AG76" s="194"/>
      <c r="AH76" s="149">
        <f t="shared" si="31"/>
        <v>-526770.32811438094</v>
      </c>
      <c r="AI76" s="149">
        <v>-753404.07393103326</v>
      </c>
      <c r="AJ76" s="192"/>
      <c r="AK76" s="192">
        <f t="shared" si="32"/>
        <v>37102878.796899095</v>
      </c>
      <c r="AL76" s="195">
        <f t="shared" si="13"/>
        <v>1093.2869374694019</v>
      </c>
      <c r="AM76" s="194"/>
      <c r="AN76" s="149">
        <v>0</v>
      </c>
      <c r="AP76" s="147">
        <f t="shared" si="14"/>
        <v>-5473437.6073663905</v>
      </c>
      <c r="AQ76" s="148">
        <f t="shared" si="15"/>
        <v>-0.12855592192137216</v>
      </c>
      <c r="AR76" s="149">
        <f t="shared" si="33"/>
        <v>-161.28230566539148</v>
      </c>
      <c r="AT76" s="82">
        <v>202</v>
      </c>
      <c r="AU76" s="82" t="s">
        <v>499</v>
      </c>
      <c r="AV76" s="192">
        <v>33937</v>
      </c>
      <c r="AW76" s="192">
        <v>29138866.921188384</v>
      </c>
      <c r="AX76" s="192">
        <v>-3396069.216758925</v>
      </c>
      <c r="AY76" s="192">
        <v>-2710044</v>
      </c>
      <c r="BA76" s="193">
        <f t="shared" si="34"/>
        <v>26428822.921188384</v>
      </c>
      <c r="BB76" s="194"/>
      <c r="BC76" s="149">
        <v>10895347.416712584</v>
      </c>
      <c r="BD76" s="194"/>
      <c r="BE76" s="149">
        <v>-753404.07393103326</v>
      </c>
      <c r="BF76" s="192"/>
      <c r="BG76" s="192">
        <f t="shared" si="35"/>
        <v>36570766.263969935</v>
      </c>
      <c r="BH76" s="195">
        <f t="shared" si="16"/>
        <v>1077.6075158078186</v>
      </c>
      <c r="BI76" s="194"/>
      <c r="BJ76" s="149">
        <v>0</v>
      </c>
      <c r="BL76" s="147">
        <f t="shared" si="17"/>
        <v>-6005550.1402955502</v>
      </c>
      <c r="BM76" s="148">
        <f t="shared" si="18"/>
        <v>-0.14105377466834795</v>
      </c>
      <c r="BN76" s="149">
        <f t="shared" si="36"/>
        <v>-176.96172732697499</v>
      </c>
      <c r="BP76" s="82">
        <v>202</v>
      </c>
      <c r="BQ76" s="82" t="s">
        <v>499</v>
      </c>
      <c r="BR76" s="192">
        <v>33937</v>
      </c>
      <c r="BS76" s="192">
        <v>28924444.339102276</v>
      </c>
      <c r="BT76" s="192">
        <v>-3643425.9239301942</v>
      </c>
      <c r="BU76" s="192">
        <v>-2710044</v>
      </c>
      <c r="BW76" s="193">
        <f t="shared" si="37"/>
        <v>26214400.339102276</v>
      </c>
      <c r="BX76" s="194"/>
      <c r="BY76" s="149">
        <v>10706112.278412962</v>
      </c>
      <c r="BZ76" s="194"/>
      <c r="CA76" s="149">
        <v>-3503635.2055979739</v>
      </c>
      <c r="CB76" s="192"/>
      <c r="CC76" s="192">
        <f t="shared" si="38"/>
        <v>33416877.411917262</v>
      </c>
      <c r="CD76" s="195">
        <f t="shared" si="19"/>
        <v>984.67387841934351</v>
      </c>
      <c r="CE76" s="194"/>
      <c r="CF76" s="149">
        <v>0</v>
      </c>
      <c r="CH76" s="147">
        <f t="shared" si="20"/>
        <v>-9159438.9923482239</v>
      </c>
      <c r="CI76" s="148">
        <f t="shared" si="21"/>
        <v>-0.21512990709150664</v>
      </c>
      <c r="CJ76" s="149">
        <f t="shared" si="39"/>
        <v>-269.89536471544994</v>
      </c>
      <c r="CL76" s="82">
        <v>202</v>
      </c>
      <c r="CM76" s="82" t="s">
        <v>499</v>
      </c>
      <c r="CN76" s="192">
        <v>33937</v>
      </c>
      <c r="CO76" s="192">
        <v>27937954.008877788</v>
      </c>
      <c r="CP76" s="192">
        <v>-3478271.4268731037</v>
      </c>
      <c r="CQ76" s="192">
        <v>-2710044</v>
      </c>
      <c r="CS76" s="193">
        <f t="shared" si="22"/>
        <v>25227910.008877788</v>
      </c>
      <c r="CT76" s="194"/>
      <c r="CU76" s="149">
        <v>10706112.278412962</v>
      </c>
      <c r="CV76" s="194"/>
      <c r="CW76" s="149">
        <v>-3503635.2055979739</v>
      </c>
      <c r="CX76" s="192"/>
      <c r="CY76" s="192">
        <f t="shared" si="23"/>
        <v>32430387.081692778</v>
      </c>
      <c r="CZ76" s="195">
        <f t="shared" si="24"/>
        <v>955.60559512310397</v>
      </c>
      <c r="DA76" s="194"/>
      <c r="DB76" s="149">
        <v>0</v>
      </c>
      <c r="DD76" s="147">
        <f t="shared" si="25"/>
        <v>-10145929.322572708</v>
      </c>
      <c r="DE76" s="148">
        <f t="shared" si="26"/>
        <v>-0.23829983848852279</v>
      </c>
      <c r="DF76" s="149">
        <f t="shared" si="27"/>
        <v>-298.96364801168954</v>
      </c>
      <c r="DH76" s="196">
        <v>3088571.0567879998</v>
      </c>
      <c r="DI76" s="197">
        <v>966846.22250000015</v>
      </c>
      <c r="DJ76" s="198">
        <f t="shared" si="28"/>
        <v>-2121724.8342879997</v>
      </c>
      <c r="DL76" s="196" t="e">
        <f>#REF!+DJ76</f>
        <v>#REF!</v>
      </c>
      <c r="DM76" s="198" t="e">
        <f t="shared" si="29"/>
        <v>#REF!</v>
      </c>
      <c r="DN76" s="82">
        <v>202</v>
      </c>
      <c r="DO76" s="82" t="s">
        <v>792</v>
      </c>
      <c r="DP76" s="192">
        <v>33458</v>
      </c>
      <c r="DQ76" s="192">
        <v>34597845.69930768</v>
      </c>
      <c r="DR76" s="192">
        <v>-3478271.4268731037</v>
      </c>
      <c r="DS76" s="192">
        <v>-2802356</v>
      </c>
      <c r="DU76" s="193">
        <v>31887801.69930768</v>
      </c>
      <c r="DV76" s="194"/>
      <c r="DW76" s="149">
        <v>9990237.7604407053</v>
      </c>
      <c r="DX76" s="194"/>
      <c r="DY76" s="149">
        <v>698276.94451709534</v>
      </c>
      <c r="DZ76" s="192"/>
      <c r="EA76" s="192">
        <v>42576316.404265486</v>
      </c>
      <c r="EB76" s="195">
        <v>1272.5302290712382</v>
      </c>
      <c r="ED76" s="196"/>
      <c r="EE76" s="197"/>
      <c r="EF76" s="198">
        <v>-2121724.8342879997</v>
      </c>
      <c r="EH76" s="196">
        <v>40454591.569977485</v>
      </c>
      <c r="EI76" s="198">
        <v>3371215.9641647902</v>
      </c>
      <c r="EK76" s="199">
        <v>2</v>
      </c>
    </row>
    <row r="77" spans="1:141" ht="13.8" x14ac:dyDescent="0.25">
      <c r="A77" s="30">
        <v>205</v>
      </c>
      <c r="B77" s="235" t="s">
        <v>793</v>
      </c>
      <c r="C77" s="180">
        <v>36709</v>
      </c>
      <c r="D77" s="180">
        <v>73172350.324886918</v>
      </c>
      <c r="E77" s="181">
        <v>16918154.851922054</v>
      </c>
      <c r="F77" s="182">
        <v>29245779</v>
      </c>
      <c r="G77" s="181">
        <f t="shared" si="40"/>
        <v>102418129.32488692</v>
      </c>
      <c r="H77" s="183">
        <f t="shared" si="9"/>
        <v>2790.0005264345778</v>
      </c>
      <c r="I77" s="184">
        <v>16247299.103492577</v>
      </c>
      <c r="J77" s="181">
        <f t="shared" si="10"/>
        <v>118665428.42837949</v>
      </c>
      <c r="K77" s="183">
        <f t="shared" si="11"/>
        <v>3232.5976852646349</v>
      </c>
      <c r="L77" s="185">
        <v>516875.85712000006</v>
      </c>
      <c r="M77" s="185">
        <v>391561.84200000012</v>
      </c>
      <c r="N77" s="186">
        <v>-125314.01511999994</v>
      </c>
      <c r="O77" s="187">
        <v>-11414</v>
      </c>
      <c r="P77" s="159">
        <f t="shared" si="12"/>
        <v>118528700.41325949</v>
      </c>
      <c r="Q77" s="188">
        <v>2528572</v>
      </c>
      <c r="R77" s="189"/>
      <c r="S77" s="190"/>
      <c r="U77" s="184"/>
      <c r="W77" s="82">
        <v>204</v>
      </c>
      <c r="X77" s="82" t="s">
        <v>500</v>
      </c>
      <c r="Y77" s="192">
        <v>2893</v>
      </c>
      <c r="Z77" s="192">
        <v>11169024.767597446</v>
      </c>
      <c r="AA77" s="192">
        <v>3078594.0804849598</v>
      </c>
      <c r="AB77" s="192">
        <v>-536287</v>
      </c>
      <c r="AD77" s="193">
        <f t="shared" si="30"/>
        <v>10632737.767597446</v>
      </c>
      <c r="AE77" s="194"/>
      <c r="AF77" s="149">
        <v>1868157.9570699639</v>
      </c>
      <c r="AG77" s="194"/>
      <c r="AH77" s="149">
        <f t="shared" si="31"/>
        <v>-37114.674307431167</v>
      </c>
      <c r="AI77" s="149">
        <v>-53082.615579232952</v>
      </c>
      <c r="AJ77" s="192"/>
      <c r="AK77" s="192">
        <f t="shared" si="32"/>
        <v>12463781.050359977</v>
      </c>
      <c r="AL77" s="195">
        <f t="shared" si="13"/>
        <v>4308.2547702592383</v>
      </c>
      <c r="AM77" s="194"/>
      <c r="AN77" s="149">
        <v>0</v>
      </c>
      <c r="AP77" s="147">
        <f t="shared" si="14"/>
        <v>-435021.7342793718</v>
      </c>
      <c r="AQ77" s="148">
        <f t="shared" si="15"/>
        <v>-3.3725745058868654E-2</v>
      </c>
      <c r="AR77" s="149">
        <f t="shared" si="33"/>
        <v>-150.37045775298023</v>
      </c>
      <c r="AT77" s="82">
        <v>204</v>
      </c>
      <c r="AU77" s="82" t="s">
        <v>500</v>
      </c>
      <c r="AV77" s="192">
        <v>2893</v>
      </c>
      <c r="AW77" s="192">
        <v>11209740.922560321</v>
      </c>
      <c r="AX77" s="192">
        <v>3141394.5353791653</v>
      </c>
      <c r="AY77" s="192">
        <v>-536287</v>
      </c>
      <c r="BA77" s="193">
        <f t="shared" si="34"/>
        <v>10673453.922560321</v>
      </c>
      <c r="BB77" s="194"/>
      <c r="BC77" s="149">
        <v>1868157.9570699639</v>
      </c>
      <c r="BD77" s="194"/>
      <c r="BE77" s="149">
        <v>-53082.615579232952</v>
      </c>
      <c r="BF77" s="192"/>
      <c r="BG77" s="192">
        <f t="shared" si="35"/>
        <v>12488529.264051052</v>
      </c>
      <c r="BH77" s="195">
        <f t="shared" si="16"/>
        <v>4316.8092858800728</v>
      </c>
      <c r="BI77" s="194"/>
      <c r="BJ77" s="149">
        <v>0</v>
      </c>
      <c r="BL77" s="147">
        <f t="shared" si="17"/>
        <v>-410273.5205882974</v>
      </c>
      <c r="BM77" s="148">
        <f t="shared" si="18"/>
        <v>-3.1807100816897145E-2</v>
      </c>
      <c r="BN77" s="149">
        <f t="shared" si="36"/>
        <v>-141.81594213214566</v>
      </c>
      <c r="BP77" s="82">
        <v>204</v>
      </c>
      <c r="BQ77" s="82" t="s">
        <v>500</v>
      </c>
      <c r="BR77" s="192">
        <v>2893</v>
      </c>
      <c r="BS77" s="192">
        <v>11213464.290687451</v>
      </c>
      <c r="BT77" s="192">
        <v>3143300.0856698053</v>
      </c>
      <c r="BU77" s="192">
        <v>-536287</v>
      </c>
      <c r="BW77" s="193">
        <f t="shared" si="37"/>
        <v>10677177.290687451</v>
      </c>
      <c r="BX77" s="194"/>
      <c r="BY77" s="149">
        <v>1871111.31069955</v>
      </c>
      <c r="BZ77" s="194"/>
      <c r="CA77" s="149">
        <v>-246855.74074244907</v>
      </c>
      <c r="CB77" s="192"/>
      <c r="CC77" s="192">
        <f t="shared" si="38"/>
        <v>12301432.860644553</v>
      </c>
      <c r="CD77" s="195">
        <f t="shared" si="19"/>
        <v>4252.1371796213452</v>
      </c>
      <c r="CE77" s="194"/>
      <c r="CF77" s="149">
        <v>0</v>
      </c>
      <c r="CH77" s="147">
        <f t="shared" si="20"/>
        <v>-597369.92399479635</v>
      </c>
      <c r="CI77" s="148">
        <f t="shared" si="21"/>
        <v>-4.6312044146157465E-2</v>
      </c>
      <c r="CJ77" s="149">
        <f t="shared" si="39"/>
        <v>-206.48804839087327</v>
      </c>
      <c r="CL77" s="82">
        <v>204</v>
      </c>
      <c r="CM77" s="82" t="s">
        <v>500</v>
      </c>
      <c r="CN77" s="192">
        <v>2893</v>
      </c>
      <c r="CO77" s="192">
        <v>10938333.164773792</v>
      </c>
      <c r="CP77" s="192">
        <v>3185120.2432992784</v>
      </c>
      <c r="CQ77" s="192">
        <v>-536287</v>
      </c>
      <c r="CS77" s="193">
        <f t="shared" si="22"/>
        <v>10402046.164773792</v>
      </c>
      <c r="CT77" s="194"/>
      <c r="CU77" s="149">
        <v>1871111.31069955</v>
      </c>
      <c r="CV77" s="194"/>
      <c r="CW77" s="149">
        <v>-246855.74074244907</v>
      </c>
      <c r="CX77" s="192"/>
      <c r="CY77" s="192">
        <f t="shared" si="23"/>
        <v>12026301.734730894</v>
      </c>
      <c r="CZ77" s="195">
        <f t="shared" si="24"/>
        <v>4157.0348201627703</v>
      </c>
      <c r="DA77" s="194"/>
      <c r="DB77" s="149">
        <v>0</v>
      </c>
      <c r="DD77" s="147">
        <f t="shared" si="25"/>
        <v>-872501.04990845546</v>
      </c>
      <c r="DE77" s="148">
        <f t="shared" si="26"/>
        <v>-6.7642017982279784E-2</v>
      </c>
      <c r="DF77" s="149">
        <f t="shared" si="27"/>
        <v>-301.59040784944881</v>
      </c>
      <c r="DH77" s="196">
        <v>1134006.9676399999</v>
      </c>
      <c r="DI77" s="197">
        <v>31333.294100000003</v>
      </c>
      <c r="DJ77" s="198">
        <f t="shared" si="28"/>
        <v>-1102673.6735399999</v>
      </c>
      <c r="DL77" s="196" t="e">
        <f>#REF!+DJ77</f>
        <v>#REF!</v>
      </c>
      <c r="DM77" s="198" t="e">
        <f t="shared" si="29"/>
        <v>#REF!</v>
      </c>
      <c r="DN77" s="82">
        <v>204</v>
      </c>
      <c r="DO77" s="82" t="s">
        <v>119</v>
      </c>
      <c r="DP77" s="192">
        <v>2990</v>
      </c>
      <c r="DQ77" s="192">
        <v>11628635.536599178</v>
      </c>
      <c r="DR77" s="192">
        <v>3185120.2432992775</v>
      </c>
      <c r="DS77" s="192">
        <v>-538724</v>
      </c>
      <c r="DU77" s="193">
        <v>11092348.536599178</v>
      </c>
      <c r="DV77" s="194"/>
      <c r="DW77" s="149">
        <v>1757255.7221121378</v>
      </c>
      <c r="DX77" s="194"/>
      <c r="DY77" s="149">
        <v>49198.525928034032</v>
      </c>
      <c r="DZ77" s="192"/>
      <c r="EA77" s="192">
        <v>12898802.784639349</v>
      </c>
      <c r="EB77" s="195">
        <v>4313.9808644278764</v>
      </c>
      <c r="ED77" s="196"/>
      <c r="EE77" s="197"/>
      <c r="EF77" s="198">
        <v>-1102673.6735399999</v>
      </c>
      <c r="EH77" s="196">
        <v>11796129.111099349</v>
      </c>
      <c r="EI77" s="198">
        <v>983010.75925827911</v>
      </c>
      <c r="EK77" s="199">
        <v>11</v>
      </c>
    </row>
    <row r="78" spans="1:141" ht="13.8" x14ac:dyDescent="0.25">
      <c r="A78" s="30">
        <v>208</v>
      </c>
      <c r="B78" s="235" t="s">
        <v>121</v>
      </c>
      <c r="C78" s="180">
        <v>12373</v>
      </c>
      <c r="D78" s="180">
        <v>30114546.454419158</v>
      </c>
      <c r="E78" s="181">
        <v>10547717.41934891</v>
      </c>
      <c r="F78" s="200">
        <v>-433195</v>
      </c>
      <c r="G78" s="181">
        <f t="shared" si="40"/>
        <v>29681351.454419158</v>
      </c>
      <c r="H78" s="183">
        <f t="shared" si="9"/>
        <v>2398.8807447198869</v>
      </c>
      <c r="I78" s="184">
        <v>6582235.5188403726</v>
      </c>
      <c r="J78" s="181">
        <f t="shared" si="10"/>
        <v>36263586.973259531</v>
      </c>
      <c r="K78" s="183">
        <f t="shared" si="11"/>
        <v>2930.8645416034537</v>
      </c>
      <c r="L78" s="185">
        <f>107432.33536-14226</f>
        <v>93206.335359999997</v>
      </c>
      <c r="M78" s="185">
        <f>98299.4488</f>
        <v>98299.448799999998</v>
      </c>
      <c r="N78" s="186">
        <f>M78-L78</f>
        <v>5093.113440000001</v>
      </c>
      <c r="O78" s="187">
        <v>1743</v>
      </c>
      <c r="P78" s="159">
        <f t="shared" si="12"/>
        <v>36270423.08669953</v>
      </c>
      <c r="Q78" s="188">
        <v>842573</v>
      </c>
      <c r="R78" s="189"/>
      <c r="S78" s="190"/>
      <c r="U78" s="184"/>
      <c r="W78" s="82">
        <v>205</v>
      </c>
      <c r="X78" s="82" t="s">
        <v>501</v>
      </c>
      <c r="Y78" s="192">
        <v>36709</v>
      </c>
      <c r="Z78" s="192">
        <v>73154716.199623451</v>
      </c>
      <c r="AA78" s="192">
        <v>16918154.851922043</v>
      </c>
      <c r="AB78" s="192">
        <v>28514355</v>
      </c>
      <c r="AD78" s="193">
        <f t="shared" si="30"/>
        <v>101669071.19962345</v>
      </c>
      <c r="AE78" s="194"/>
      <c r="AF78" s="149">
        <v>16806485.20759489</v>
      </c>
      <c r="AG78" s="194"/>
      <c r="AH78" s="149">
        <f t="shared" si="31"/>
        <v>-512141.42198186362</v>
      </c>
      <c r="AI78" s="149">
        <v>-732481.33609033993</v>
      </c>
      <c r="AJ78" s="192"/>
      <c r="AK78" s="192">
        <f t="shared" si="32"/>
        <v>117963414.98523648</v>
      </c>
      <c r="AL78" s="195">
        <f t="shared" si="13"/>
        <v>3213.4739433173468</v>
      </c>
      <c r="AM78" s="194"/>
      <c r="AN78" s="149">
        <v>0</v>
      </c>
      <c r="AP78" s="147">
        <f t="shared" si="14"/>
        <v>-5792112.8263966888</v>
      </c>
      <c r="AQ78" s="148">
        <f t="shared" si="15"/>
        <v>-4.6802861486824214E-2</v>
      </c>
      <c r="AR78" s="149">
        <f t="shared" si="33"/>
        <v>-157.78454401908766</v>
      </c>
      <c r="AT78" s="82">
        <v>205</v>
      </c>
      <c r="AU78" s="82" t="s">
        <v>501</v>
      </c>
      <c r="AV78" s="192">
        <v>36709</v>
      </c>
      <c r="AW78" s="192">
        <v>72852674.446579188</v>
      </c>
      <c r="AX78" s="192">
        <v>17037753.978219513</v>
      </c>
      <c r="AY78" s="192">
        <v>28514355</v>
      </c>
      <c r="BA78" s="193">
        <f t="shared" si="34"/>
        <v>101367029.44657919</v>
      </c>
      <c r="BB78" s="194"/>
      <c r="BC78" s="149">
        <v>16806485.20759489</v>
      </c>
      <c r="BD78" s="194"/>
      <c r="BE78" s="149">
        <v>-732481.33609033993</v>
      </c>
      <c r="BF78" s="192"/>
      <c r="BG78" s="192">
        <f t="shared" si="35"/>
        <v>117441033.31808373</v>
      </c>
      <c r="BH78" s="195">
        <f t="shared" si="16"/>
        <v>3199.2436001548322</v>
      </c>
      <c r="BI78" s="194"/>
      <c r="BJ78" s="149">
        <v>0</v>
      </c>
      <c r="BL78" s="147">
        <f t="shared" si="17"/>
        <v>-6314494.4935494363</v>
      </c>
      <c r="BM78" s="148">
        <f t="shared" si="18"/>
        <v>-5.1023938931929198E-2</v>
      </c>
      <c r="BN78" s="149">
        <f t="shared" si="36"/>
        <v>-172.01488718160223</v>
      </c>
      <c r="BP78" s="82">
        <v>205</v>
      </c>
      <c r="BQ78" s="82" t="s">
        <v>501</v>
      </c>
      <c r="BR78" s="192">
        <v>36709</v>
      </c>
      <c r="BS78" s="192">
        <v>73067849.425896242</v>
      </c>
      <c r="BT78" s="192">
        <v>17210464.377741303</v>
      </c>
      <c r="BU78" s="192">
        <v>27443706</v>
      </c>
      <c r="BW78" s="193">
        <f t="shared" si="37"/>
        <v>100511555.42589624</v>
      </c>
      <c r="BX78" s="194"/>
      <c r="BY78" s="149">
        <v>16607204.192279864</v>
      </c>
      <c r="BZ78" s="194"/>
      <c r="CA78" s="149">
        <v>-3406335.9694607663</v>
      </c>
      <c r="CB78" s="192"/>
      <c r="CC78" s="192">
        <f t="shared" si="38"/>
        <v>113712423.64871533</v>
      </c>
      <c r="CD78" s="195">
        <f t="shared" si="19"/>
        <v>3097.671515124774</v>
      </c>
      <c r="CE78" s="194"/>
      <c r="CF78" s="149">
        <v>0</v>
      </c>
      <c r="CH78" s="147">
        <f t="shared" si="20"/>
        <v>-10043104.162917838</v>
      </c>
      <c r="CI78" s="148">
        <f t="shared" si="21"/>
        <v>-8.1152772247913868E-2</v>
      </c>
      <c r="CJ78" s="149">
        <f t="shared" si="39"/>
        <v>-273.58697221166028</v>
      </c>
      <c r="CL78" s="82">
        <v>205</v>
      </c>
      <c r="CM78" s="82" t="s">
        <v>501</v>
      </c>
      <c r="CN78" s="192">
        <v>36709</v>
      </c>
      <c r="CO78" s="192">
        <v>70827098.095712259</v>
      </c>
      <c r="CP78" s="192">
        <v>16366906.039978987</v>
      </c>
      <c r="CQ78" s="192">
        <v>27443706</v>
      </c>
      <c r="CS78" s="193">
        <f t="shared" si="22"/>
        <v>98270804.095712259</v>
      </c>
      <c r="CT78" s="194"/>
      <c r="CU78" s="149">
        <v>16607204.192279864</v>
      </c>
      <c r="CV78" s="194"/>
      <c r="CW78" s="149">
        <v>-3406335.9694607663</v>
      </c>
      <c r="CX78" s="192"/>
      <c r="CY78" s="192">
        <f t="shared" si="23"/>
        <v>111471672.31853135</v>
      </c>
      <c r="CZ78" s="195">
        <f t="shared" si="24"/>
        <v>3036.6305897336169</v>
      </c>
      <c r="DA78" s="194"/>
      <c r="DB78" s="149">
        <v>0</v>
      </c>
      <c r="DD78" s="147">
        <f t="shared" si="25"/>
        <v>-12283855.49310182</v>
      </c>
      <c r="DE78" s="148">
        <f t="shared" si="26"/>
        <v>-9.9259044911504335E-2</v>
      </c>
      <c r="DF78" s="149">
        <f t="shared" si="27"/>
        <v>-334.62789760281731</v>
      </c>
      <c r="DH78" s="196">
        <v>587502.66278000001</v>
      </c>
      <c r="DI78" s="197">
        <v>436491.1382000001</v>
      </c>
      <c r="DJ78" s="198">
        <f t="shared" si="28"/>
        <v>-151011.52457999991</v>
      </c>
      <c r="DL78" s="196" t="e">
        <f>#REF!+DJ78</f>
        <v>#REF!</v>
      </c>
      <c r="DM78" s="198" t="e">
        <f t="shared" si="29"/>
        <v>#REF!</v>
      </c>
      <c r="DN78" s="82">
        <v>205</v>
      </c>
      <c r="DO78" s="82" t="s">
        <v>793</v>
      </c>
      <c r="DP78" s="192">
        <v>36973</v>
      </c>
      <c r="DQ78" s="192">
        <v>78965980.773369491</v>
      </c>
      <c r="DR78" s="192">
        <v>16366906.039978987</v>
      </c>
      <c r="DS78" s="192">
        <v>28503656</v>
      </c>
      <c r="DU78" s="193">
        <v>107480335.77336949</v>
      </c>
      <c r="DV78" s="194"/>
      <c r="DW78" s="149">
        <v>15596306.899507655</v>
      </c>
      <c r="DX78" s="194"/>
      <c r="DY78" s="149">
        <v>678885.13875602686</v>
      </c>
      <c r="DZ78" s="192"/>
      <c r="EA78" s="192">
        <v>123755527.81163317</v>
      </c>
      <c r="EB78" s="195">
        <v>3347.1865364355926</v>
      </c>
      <c r="ED78" s="196"/>
      <c r="EE78" s="197"/>
      <c r="EF78" s="198">
        <v>-151011.52457999991</v>
      </c>
      <c r="EH78" s="196">
        <v>123604516.28705317</v>
      </c>
      <c r="EI78" s="198">
        <v>10300376.357254431</v>
      </c>
      <c r="EK78" s="199">
        <v>18</v>
      </c>
    </row>
    <row r="79" spans="1:141" ht="13.8" x14ac:dyDescent="0.25">
      <c r="A79" s="30">
        <v>211</v>
      </c>
      <c r="B79" s="235" t="s">
        <v>122</v>
      </c>
      <c r="C79" s="180">
        <v>31868</v>
      </c>
      <c r="D79" s="180">
        <v>37377172.616871327</v>
      </c>
      <c r="E79" s="181">
        <v>2844601.7899306607</v>
      </c>
      <c r="F79" s="200">
        <v>-3989167</v>
      </c>
      <c r="G79" s="181">
        <f t="shared" si="40"/>
        <v>33388005.616871327</v>
      </c>
      <c r="H79" s="183">
        <f t="shared" ref="H79:H142" si="41">G79/C79</f>
        <v>1047.6969253442742</v>
      </c>
      <c r="I79" s="184">
        <v>11820166.391865689</v>
      </c>
      <c r="J79" s="181">
        <f t="shared" ref="J79:J142" si="42">G79+I79</f>
        <v>45208172.008737013</v>
      </c>
      <c r="K79" s="183">
        <f t="shared" ref="K79:K142" si="43">J79/C79</f>
        <v>1418.6071296829739</v>
      </c>
      <c r="L79" s="185">
        <v>1831140.9101440008</v>
      </c>
      <c r="M79" s="185">
        <v>651891.78599999985</v>
      </c>
      <c r="N79" s="186">
        <v>-1179249.1241440009</v>
      </c>
      <c r="O79" s="187">
        <v>15681</v>
      </c>
      <c r="P79" s="159">
        <f t="shared" ref="P79:P142" si="44">J79+N79+O79</f>
        <v>44044603.88459301</v>
      </c>
      <c r="Q79" s="188">
        <v>2008985</v>
      </c>
      <c r="R79" s="189"/>
      <c r="S79" s="190"/>
      <c r="U79" s="184"/>
      <c r="W79" s="82">
        <v>208</v>
      </c>
      <c r="X79" s="82" t="s">
        <v>502</v>
      </c>
      <c r="Y79" s="192">
        <v>12373</v>
      </c>
      <c r="Z79" s="192">
        <v>30122683.550531585</v>
      </c>
      <c r="AA79" s="192">
        <v>10547717.419348907</v>
      </c>
      <c r="AB79" s="192">
        <v>-641378</v>
      </c>
      <c r="AD79" s="193">
        <f t="shared" si="30"/>
        <v>29481305.550531585</v>
      </c>
      <c r="AE79" s="194"/>
      <c r="AF79" s="149">
        <v>6752818.9369374625</v>
      </c>
      <c r="AG79" s="194"/>
      <c r="AH79" s="149">
        <f t="shared" si="31"/>
        <v>-161909.90370834732</v>
      </c>
      <c r="AI79" s="149">
        <v>-231568.8157689154</v>
      </c>
      <c r="AJ79" s="192"/>
      <c r="AK79" s="192">
        <f t="shared" si="32"/>
        <v>36072214.583760701</v>
      </c>
      <c r="AL79" s="195">
        <f t="shared" ref="AL79:AL142" si="45">AK79/Y79</f>
        <v>2915.397606381694</v>
      </c>
      <c r="AM79" s="194"/>
      <c r="AN79" s="149">
        <v>0</v>
      </c>
      <c r="AP79" s="147">
        <f t="shared" ref="AP79:AP142" si="46">AK79-$EA79</f>
        <v>-1698527.8970404416</v>
      </c>
      <c r="AQ79" s="148">
        <f t="shared" ref="AQ79:AQ142" si="47">AP79/$EA79</f>
        <v>-4.4969407151681039E-2</v>
      </c>
      <c r="AR79" s="149">
        <f t="shared" si="33"/>
        <v>-137.276965735104</v>
      </c>
      <c r="AT79" s="82">
        <v>208</v>
      </c>
      <c r="AU79" s="82" t="s">
        <v>502</v>
      </c>
      <c r="AV79" s="192">
        <v>12373</v>
      </c>
      <c r="AW79" s="192">
        <v>30015840.605834462</v>
      </c>
      <c r="AX79" s="192">
        <v>10574719.863626713</v>
      </c>
      <c r="AY79" s="192">
        <v>-641378</v>
      </c>
      <c r="BA79" s="193">
        <f t="shared" si="34"/>
        <v>29374462.605834462</v>
      </c>
      <c r="BB79" s="194"/>
      <c r="BC79" s="149">
        <v>6752818.9369374625</v>
      </c>
      <c r="BD79" s="194"/>
      <c r="BE79" s="149">
        <v>-231568.8157689154</v>
      </c>
      <c r="BF79" s="192"/>
      <c r="BG79" s="192">
        <f t="shared" si="35"/>
        <v>35895712.727003008</v>
      </c>
      <c r="BH79" s="195">
        <f t="shared" ref="BH79:BH142" si="48">BG79/AV79</f>
        <v>2901.1325246102811</v>
      </c>
      <c r="BI79" s="194"/>
      <c r="BJ79" s="149">
        <v>0</v>
      </c>
      <c r="BL79" s="147">
        <f t="shared" ref="BL79:BL142" si="49">BG79-$EA79</f>
        <v>-1875029.7537981346</v>
      </c>
      <c r="BM79" s="148">
        <f t="shared" ref="BM79:BM142" si="50">BL79/$EA79</f>
        <v>-4.9642385366165671E-2</v>
      </c>
      <c r="BN79" s="149">
        <f t="shared" si="36"/>
        <v>-151.54204750651698</v>
      </c>
      <c r="BP79" s="82">
        <v>208</v>
      </c>
      <c r="BQ79" s="82" t="s">
        <v>502</v>
      </c>
      <c r="BR79" s="192">
        <v>12373</v>
      </c>
      <c r="BS79" s="192">
        <v>30078814.273347382</v>
      </c>
      <c r="BT79" s="192">
        <v>10631476.68002772</v>
      </c>
      <c r="BU79" s="192">
        <v>-641378</v>
      </c>
      <c r="BW79" s="193">
        <f t="shared" si="37"/>
        <v>29437436.273347382</v>
      </c>
      <c r="BX79" s="194"/>
      <c r="BY79" s="149">
        <v>6745429.0828477582</v>
      </c>
      <c r="BZ79" s="194"/>
      <c r="CA79" s="149">
        <v>-1076889.1269904028</v>
      </c>
      <c r="CB79" s="192"/>
      <c r="CC79" s="192">
        <f t="shared" si="38"/>
        <v>35105976.229204737</v>
      </c>
      <c r="CD79" s="195">
        <f t="shared" ref="CD79:CD142" si="51">CC79/BR79</f>
        <v>2837.3051183387001</v>
      </c>
      <c r="CE79" s="194"/>
      <c r="CF79" s="149">
        <v>0</v>
      </c>
      <c r="CH79" s="147">
        <f t="shared" ref="CH79:CH142" si="52">CC79-$EA79</f>
        <v>-2664766.2515964061</v>
      </c>
      <c r="CI79" s="148">
        <f t="shared" ref="CI79:CI142" si="53">CH79/$EA79</f>
        <v>-7.0551068805462483E-2</v>
      </c>
      <c r="CJ79" s="149">
        <f t="shared" si="39"/>
        <v>-215.36945377809798</v>
      </c>
      <c r="CL79" s="82">
        <v>208</v>
      </c>
      <c r="CM79" s="82" t="s">
        <v>502</v>
      </c>
      <c r="CN79" s="192">
        <v>12373</v>
      </c>
      <c r="CO79" s="192">
        <v>29250696.166735109</v>
      </c>
      <c r="CP79" s="192">
        <v>10345690.798041612</v>
      </c>
      <c r="CQ79" s="192">
        <v>-641378</v>
      </c>
      <c r="CS79" s="193">
        <f t="shared" ref="CS79:CS142" si="54">CO79+CQ79</f>
        <v>28609318.166735109</v>
      </c>
      <c r="CT79" s="194"/>
      <c r="CU79" s="149">
        <v>6745429.0828477582</v>
      </c>
      <c r="CV79" s="194"/>
      <c r="CW79" s="149">
        <v>-1076889.1269904028</v>
      </c>
      <c r="CX79" s="192"/>
      <c r="CY79" s="192">
        <f t="shared" ref="CY79:CY142" si="55">CS79+CU79+CW79</f>
        <v>34277858.122592464</v>
      </c>
      <c r="CZ79" s="195">
        <f t="shared" ref="CZ79:CZ142" si="56">CY79/CN79</f>
        <v>2770.3756665798483</v>
      </c>
      <c r="DA79" s="194"/>
      <c r="DB79" s="149">
        <v>0</v>
      </c>
      <c r="DD79" s="147">
        <f t="shared" ref="DD79:DD142" si="57">CY79-$EA79</f>
        <v>-3492884.3582086787</v>
      </c>
      <c r="DE79" s="148">
        <f t="shared" ref="DE79:DE142" si="58">DD79/$EA79</f>
        <v>-9.2475925247805513E-2</v>
      </c>
      <c r="DF79" s="149">
        <f t="shared" ref="DF79:DF142" si="59">DD79/CN79</f>
        <v>-282.29890553694969</v>
      </c>
      <c r="DH79" s="196">
        <v>106805.07234000001</v>
      </c>
      <c r="DI79" s="197">
        <v>81629.688099999999</v>
      </c>
      <c r="DJ79" s="198">
        <f t="shared" ref="DJ79:DJ142" si="60">DI79-DH79</f>
        <v>-25175.384240000014</v>
      </c>
      <c r="DL79" s="196" t="e">
        <f>#REF!+DJ79</f>
        <v>#REF!</v>
      </c>
      <c r="DM79" s="198" t="e">
        <f t="shared" ref="DM79:DM142" si="61">DL79/12</f>
        <v>#REF!</v>
      </c>
      <c r="DN79" s="82">
        <v>208</v>
      </c>
      <c r="DO79" s="82" t="s">
        <v>121</v>
      </c>
      <c r="DP79" s="192">
        <v>12387</v>
      </c>
      <c r="DQ79" s="192">
        <v>31906265.948952284</v>
      </c>
      <c r="DR79" s="192">
        <v>10345690.798041612</v>
      </c>
      <c r="DS79" s="192">
        <v>-599431</v>
      </c>
      <c r="DU79" s="193">
        <v>31264887.948952284</v>
      </c>
      <c r="DV79" s="194"/>
      <c r="DW79" s="149">
        <v>6291229.7750873901</v>
      </c>
      <c r="DX79" s="194"/>
      <c r="DY79" s="149">
        <v>214624.75676147253</v>
      </c>
      <c r="DZ79" s="192"/>
      <c r="EA79" s="192">
        <v>37770742.480801143</v>
      </c>
      <c r="EB79" s="195">
        <v>3049.2243869218651</v>
      </c>
      <c r="ED79" s="196"/>
      <c r="EE79" s="197"/>
      <c r="EF79" s="198">
        <v>-25175.384240000014</v>
      </c>
      <c r="EH79" s="196">
        <v>37745567.096561141</v>
      </c>
      <c r="EI79" s="198">
        <v>3145463.9247134286</v>
      </c>
      <c r="EK79" s="199">
        <v>17</v>
      </c>
    </row>
    <row r="80" spans="1:141" ht="13.8" x14ac:dyDescent="0.25">
      <c r="A80" s="30">
        <v>213</v>
      </c>
      <c r="B80" s="235" t="s">
        <v>123</v>
      </c>
      <c r="C80" s="180">
        <v>5356</v>
      </c>
      <c r="D80" s="180">
        <v>16561037.12590255</v>
      </c>
      <c r="E80" s="181">
        <v>4070804.3737710402</v>
      </c>
      <c r="F80" s="200">
        <v>-469862</v>
      </c>
      <c r="G80" s="181">
        <f t="shared" si="40"/>
        <v>16091175.12590255</v>
      </c>
      <c r="H80" s="183">
        <f t="shared" si="41"/>
        <v>3004.326946583747</v>
      </c>
      <c r="I80" s="184">
        <v>3277032.0877200896</v>
      </c>
      <c r="J80" s="181">
        <f t="shared" si="42"/>
        <v>19368207.213622641</v>
      </c>
      <c r="K80" s="183">
        <f t="shared" si="43"/>
        <v>3616.1701295038538</v>
      </c>
      <c r="L80" s="185">
        <v>146154.63631999999</v>
      </c>
      <c r="M80" s="185">
        <v>22761.088000000003</v>
      </c>
      <c r="N80" s="186">
        <v>-123393.54831999999</v>
      </c>
      <c r="O80" s="187">
        <v>107</v>
      </c>
      <c r="P80" s="159">
        <f t="shared" si="44"/>
        <v>19244920.665302642</v>
      </c>
      <c r="Q80" s="188">
        <v>224174</v>
      </c>
      <c r="R80" s="189"/>
      <c r="S80" s="190"/>
      <c r="U80" s="184"/>
      <c r="W80" s="82">
        <v>211</v>
      </c>
      <c r="X80" s="82" t="s">
        <v>503</v>
      </c>
      <c r="Y80" s="192">
        <v>31868</v>
      </c>
      <c r="Z80" s="192">
        <v>37387312.384044491</v>
      </c>
      <c r="AA80" s="192">
        <v>2844601.7899306491</v>
      </c>
      <c r="AB80" s="192">
        <v>-4017642</v>
      </c>
      <c r="AD80" s="193">
        <f t="shared" ref="AD80:AD143" si="62">Z80+AB80</f>
        <v>33369670.384044491</v>
      </c>
      <c r="AE80" s="194"/>
      <c r="AF80" s="149">
        <v>12335711.310694005</v>
      </c>
      <c r="AG80" s="194"/>
      <c r="AH80" s="149">
        <f t="shared" ref="AH80:AH143" si="63">AI80/$AI$13*$AH$13</f>
        <v>-476643.05094136181</v>
      </c>
      <c r="AI80" s="149">
        <v>-681710.4100672967</v>
      </c>
      <c r="AJ80" s="192"/>
      <c r="AK80" s="192">
        <f t="shared" ref="AK80:AK143" si="64">AD80+AF80+AH80</f>
        <v>45228738.643797129</v>
      </c>
      <c r="AL80" s="195">
        <f t="shared" si="45"/>
        <v>1419.2524991777686</v>
      </c>
      <c r="AM80" s="194"/>
      <c r="AN80" s="149">
        <v>0</v>
      </c>
      <c r="AP80" s="147">
        <f t="shared" si="46"/>
        <v>-6209019.4705653861</v>
      </c>
      <c r="AQ80" s="148">
        <f t="shared" si="47"/>
        <v>-0.12070937183461143</v>
      </c>
      <c r="AR80" s="149">
        <f t="shared" ref="AR80:AR143" si="65">AP80/Y80</f>
        <v>-194.83555512003846</v>
      </c>
      <c r="AT80" s="82">
        <v>211</v>
      </c>
      <c r="AU80" s="82" t="s">
        <v>503</v>
      </c>
      <c r="AV80" s="192">
        <v>31868</v>
      </c>
      <c r="AW80" s="192">
        <v>37150745.987724222</v>
      </c>
      <c r="AX80" s="192">
        <v>2946107.6639390853</v>
      </c>
      <c r="AY80" s="192">
        <v>-4017642</v>
      </c>
      <c r="BA80" s="193">
        <f t="shared" ref="BA80:BA143" si="66">AW80+AY80</f>
        <v>33133103.987724222</v>
      </c>
      <c r="BB80" s="194"/>
      <c r="BC80" s="149">
        <v>12335711.310694005</v>
      </c>
      <c r="BD80" s="194"/>
      <c r="BE80" s="149">
        <v>-681710.4100672967</v>
      </c>
      <c r="BF80" s="192"/>
      <c r="BG80" s="192">
        <f t="shared" ref="BG80:BG143" si="67">BA80+BC80+BE80</f>
        <v>44787104.888350926</v>
      </c>
      <c r="BH80" s="195">
        <f t="shared" si="48"/>
        <v>1405.3942791625118</v>
      </c>
      <c r="BI80" s="194"/>
      <c r="BJ80" s="149">
        <v>0</v>
      </c>
      <c r="BL80" s="147">
        <f t="shared" si="49"/>
        <v>-6650653.2260115892</v>
      </c>
      <c r="BM80" s="148">
        <f t="shared" si="50"/>
        <v>-0.12929516117761333</v>
      </c>
      <c r="BN80" s="149">
        <f t="shared" ref="BN80:BN143" si="68">BL80/AV80</f>
        <v>-208.69377513529525</v>
      </c>
      <c r="BP80" s="82">
        <v>211</v>
      </c>
      <c r="BQ80" s="82" t="s">
        <v>503</v>
      </c>
      <c r="BR80" s="192">
        <v>31868</v>
      </c>
      <c r="BS80" s="192">
        <v>37804729.413663656</v>
      </c>
      <c r="BT80" s="192">
        <v>3572919.8693458596</v>
      </c>
      <c r="BU80" s="192">
        <v>-4017642</v>
      </c>
      <c r="BW80" s="193">
        <f t="shared" ref="BW80:BW143" si="69">BS80+BU80</f>
        <v>33787087.413663656</v>
      </c>
      <c r="BX80" s="194"/>
      <c r="BY80" s="149">
        <v>12156089.277349014</v>
      </c>
      <c r="BZ80" s="194"/>
      <c r="CA80" s="149">
        <v>-3170230.524865801</v>
      </c>
      <c r="CB80" s="192"/>
      <c r="CC80" s="192">
        <f t="shared" ref="CC80:CC143" si="70">BW80+BY80+CA80</f>
        <v>42772946.166146867</v>
      </c>
      <c r="CD80" s="195">
        <f t="shared" si="51"/>
        <v>1342.1911060043576</v>
      </c>
      <c r="CE80" s="194"/>
      <c r="CF80" s="149">
        <v>0</v>
      </c>
      <c r="CH80" s="147">
        <f t="shared" si="52"/>
        <v>-8664811.9482156485</v>
      </c>
      <c r="CI80" s="148">
        <f t="shared" si="53"/>
        <v>-0.16845236390262214</v>
      </c>
      <c r="CJ80" s="149">
        <f t="shared" ref="CJ80:CJ143" si="71">CH80/BR80</f>
        <v>-271.8969482934495</v>
      </c>
      <c r="CL80" s="82">
        <v>211</v>
      </c>
      <c r="CM80" s="82" t="s">
        <v>503</v>
      </c>
      <c r="CN80" s="192">
        <v>31868</v>
      </c>
      <c r="CO80" s="192">
        <v>36196729.854083374</v>
      </c>
      <c r="CP80" s="192">
        <v>3289220.2099568648</v>
      </c>
      <c r="CQ80" s="192">
        <v>-4017642</v>
      </c>
      <c r="CS80" s="193">
        <f t="shared" si="54"/>
        <v>32179087.854083374</v>
      </c>
      <c r="CT80" s="194"/>
      <c r="CU80" s="149">
        <v>12156089.277349014</v>
      </c>
      <c r="CV80" s="194"/>
      <c r="CW80" s="149">
        <v>-3170230.524865801</v>
      </c>
      <c r="CX80" s="192"/>
      <c r="CY80" s="192">
        <f t="shared" si="55"/>
        <v>41164946.606566586</v>
      </c>
      <c r="CZ80" s="195">
        <f t="shared" si="56"/>
        <v>1291.7329799976962</v>
      </c>
      <c r="DA80" s="194"/>
      <c r="DB80" s="149">
        <v>0</v>
      </c>
      <c r="DD80" s="147">
        <f t="shared" si="57"/>
        <v>-10272811.50779593</v>
      </c>
      <c r="DE80" s="148">
        <f t="shared" si="58"/>
        <v>-0.19971343783988793</v>
      </c>
      <c r="DF80" s="149">
        <f t="shared" si="59"/>
        <v>-322.35507430011074</v>
      </c>
      <c r="DH80" s="196">
        <v>1509809.3893499998</v>
      </c>
      <c r="DI80" s="197">
        <v>610557.44229999988</v>
      </c>
      <c r="DJ80" s="198">
        <f t="shared" si="60"/>
        <v>-899251.94704999996</v>
      </c>
      <c r="DL80" s="196" t="e">
        <f>#REF!+DJ80</f>
        <v>#REF!</v>
      </c>
      <c r="DM80" s="198" t="e">
        <f t="shared" si="61"/>
        <v>#REF!</v>
      </c>
      <c r="DN80" s="82">
        <v>211</v>
      </c>
      <c r="DO80" s="82" t="s">
        <v>122</v>
      </c>
      <c r="DP80" s="192">
        <v>31676</v>
      </c>
      <c r="DQ80" s="192">
        <v>43421879.495159023</v>
      </c>
      <c r="DR80" s="192">
        <v>3289220.2099568648</v>
      </c>
      <c r="DS80" s="192">
        <v>-3982951</v>
      </c>
      <c r="DU80" s="193">
        <v>39404237.495159023</v>
      </c>
      <c r="DV80" s="194"/>
      <c r="DW80" s="149">
        <v>11401691.463324837</v>
      </c>
      <c r="DX80" s="194"/>
      <c r="DY80" s="149">
        <v>631829.15587865864</v>
      </c>
      <c r="DZ80" s="192"/>
      <c r="EA80" s="192">
        <v>51437758.114362516</v>
      </c>
      <c r="EB80" s="195">
        <v>1623.8716414434434</v>
      </c>
      <c r="ED80" s="196"/>
      <c r="EE80" s="197"/>
      <c r="EF80" s="198">
        <v>-899251.94704999996</v>
      </c>
      <c r="EH80" s="196">
        <v>50538506.167312518</v>
      </c>
      <c r="EI80" s="198">
        <v>4211542.1806093762</v>
      </c>
      <c r="EK80" s="199">
        <v>6</v>
      </c>
    </row>
    <row r="81" spans="1:141" ht="13.8" x14ac:dyDescent="0.25">
      <c r="A81" s="30">
        <v>214</v>
      </c>
      <c r="B81" s="235" t="s">
        <v>124</v>
      </c>
      <c r="C81" s="180">
        <v>12906</v>
      </c>
      <c r="D81" s="180">
        <v>28917859.798736684</v>
      </c>
      <c r="E81" s="181">
        <v>9985055.8052542526</v>
      </c>
      <c r="F81" s="200">
        <v>-467262</v>
      </c>
      <c r="G81" s="181">
        <f t="shared" si="40"/>
        <v>28450597.798736684</v>
      </c>
      <c r="H81" s="183">
        <f t="shared" si="41"/>
        <v>2204.4473732168512</v>
      </c>
      <c r="I81" s="184">
        <v>7537044.4994987603</v>
      </c>
      <c r="J81" s="181">
        <f t="shared" si="42"/>
        <v>35987642.298235446</v>
      </c>
      <c r="K81" s="183">
        <f t="shared" si="43"/>
        <v>2788.4427629192196</v>
      </c>
      <c r="L81" s="185">
        <v>202744.39135999998</v>
      </c>
      <c r="M81" s="185">
        <v>417025.80920000013</v>
      </c>
      <c r="N81" s="186">
        <v>214281.41784000015</v>
      </c>
      <c r="O81" s="187">
        <f>5698+828</f>
        <v>6526</v>
      </c>
      <c r="P81" s="159">
        <f t="shared" si="44"/>
        <v>36208449.716075443</v>
      </c>
      <c r="Q81" s="188">
        <f>593903+86256</f>
        <v>680159</v>
      </c>
      <c r="R81" s="189"/>
      <c r="S81" s="190"/>
      <c r="U81" s="184"/>
      <c r="W81" s="82">
        <v>213</v>
      </c>
      <c r="X81" s="82" t="s">
        <v>504</v>
      </c>
      <c r="Y81" s="192">
        <v>5356</v>
      </c>
      <c r="Z81" s="192">
        <v>16562087.810492029</v>
      </c>
      <c r="AA81" s="192">
        <v>4070804.3737710402</v>
      </c>
      <c r="AB81" s="192">
        <v>-503278</v>
      </c>
      <c r="AD81" s="193">
        <f t="shared" si="62"/>
        <v>16058809.810492029</v>
      </c>
      <c r="AE81" s="194"/>
      <c r="AF81" s="149">
        <v>3344087.0545434593</v>
      </c>
      <c r="AG81" s="194"/>
      <c r="AH81" s="149">
        <f t="shared" si="63"/>
        <v>-72540.161202341056</v>
      </c>
      <c r="AI81" s="149">
        <v>-103749.30032427849</v>
      </c>
      <c r="AJ81" s="192"/>
      <c r="AK81" s="192">
        <f t="shared" si="64"/>
        <v>19330356.703833148</v>
      </c>
      <c r="AL81" s="195">
        <f t="shared" si="45"/>
        <v>3609.1031933967788</v>
      </c>
      <c r="AM81" s="194"/>
      <c r="AN81" s="149">
        <v>0</v>
      </c>
      <c r="AP81" s="147">
        <f t="shared" si="46"/>
        <v>-734188.87021803111</v>
      </c>
      <c r="AQ81" s="148">
        <f t="shared" si="47"/>
        <v>-3.6591353016613225E-2</v>
      </c>
      <c r="AR81" s="149">
        <f t="shared" si="65"/>
        <v>-137.07783237827317</v>
      </c>
      <c r="AT81" s="82">
        <v>213</v>
      </c>
      <c r="AU81" s="82" t="s">
        <v>504</v>
      </c>
      <c r="AV81" s="192">
        <v>5356</v>
      </c>
      <c r="AW81" s="192">
        <v>16512207.018044747</v>
      </c>
      <c r="AX81" s="192">
        <v>4071369.8150785752</v>
      </c>
      <c r="AY81" s="192">
        <v>-503278</v>
      </c>
      <c r="BA81" s="193">
        <f t="shared" si="66"/>
        <v>16008929.018044747</v>
      </c>
      <c r="BB81" s="194"/>
      <c r="BC81" s="149">
        <v>3344087.0545434593</v>
      </c>
      <c r="BD81" s="194"/>
      <c r="BE81" s="149">
        <v>-103749.30032427849</v>
      </c>
      <c r="BF81" s="192"/>
      <c r="BG81" s="192">
        <f t="shared" si="67"/>
        <v>19249266.772263926</v>
      </c>
      <c r="BH81" s="195">
        <f t="shared" si="48"/>
        <v>3593.9631763002103</v>
      </c>
      <c r="BI81" s="194"/>
      <c r="BJ81" s="149">
        <v>0</v>
      </c>
      <c r="BL81" s="147">
        <f t="shared" si="49"/>
        <v>-815278.80178725347</v>
      </c>
      <c r="BM81" s="148">
        <f t="shared" si="50"/>
        <v>-4.0632806697682051E-2</v>
      </c>
      <c r="BN81" s="149">
        <f t="shared" si="68"/>
        <v>-152.21784947484196</v>
      </c>
      <c r="BP81" s="82">
        <v>213</v>
      </c>
      <c r="BQ81" s="82" t="s">
        <v>504</v>
      </c>
      <c r="BR81" s="192">
        <v>5356</v>
      </c>
      <c r="BS81" s="192">
        <v>16600404.880374987</v>
      </c>
      <c r="BT81" s="192">
        <v>4156445.0110450061</v>
      </c>
      <c r="BU81" s="192">
        <v>-503278</v>
      </c>
      <c r="BW81" s="193">
        <f t="shared" si="69"/>
        <v>16097126.880374987</v>
      </c>
      <c r="BX81" s="194"/>
      <c r="BY81" s="149">
        <v>3345658.5319656678</v>
      </c>
      <c r="BZ81" s="194"/>
      <c r="CA81" s="149">
        <v>-482476.42102022172</v>
      </c>
      <c r="CB81" s="192"/>
      <c r="CC81" s="192">
        <f t="shared" si="70"/>
        <v>18960308.991320435</v>
      </c>
      <c r="CD81" s="195">
        <f t="shared" si="51"/>
        <v>3540.0128811277887</v>
      </c>
      <c r="CE81" s="194"/>
      <c r="CF81" s="149">
        <v>0</v>
      </c>
      <c r="CH81" s="147">
        <f t="shared" si="52"/>
        <v>-1104236.582730744</v>
      </c>
      <c r="CI81" s="148">
        <f t="shared" si="53"/>
        <v>-5.5034218375661449E-2</v>
      </c>
      <c r="CJ81" s="149">
        <f t="shared" si="71"/>
        <v>-206.16814464726363</v>
      </c>
      <c r="CL81" s="82">
        <v>213</v>
      </c>
      <c r="CM81" s="82" t="s">
        <v>504</v>
      </c>
      <c r="CN81" s="192">
        <v>5356</v>
      </c>
      <c r="CO81" s="192">
        <v>16118237.503506204</v>
      </c>
      <c r="CP81" s="192">
        <v>4043172.2228322588</v>
      </c>
      <c r="CQ81" s="192">
        <v>-503278</v>
      </c>
      <c r="CS81" s="193">
        <f t="shared" si="54"/>
        <v>15614959.503506204</v>
      </c>
      <c r="CT81" s="194"/>
      <c r="CU81" s="149">
        <v>3345658.5319656678</v>
      </c>
      <c r="CV81" s="194"/>
      <c r="CW81" s="149">
        <v>-482476.42102022172</v>
      </c>
      <c r="CX81" s="192"/>
      <c r="CY81" s="192">
        <f t="shared" si="55"/>
        <v>18478141.614451651</v>
      </c>
      <c r="CZ81" s="195">
        <f t="shared" si="56"/>
        <v>3449.9890990387698</v>
      </c>
      <c r="DA81" s="194"/>
      <c r="DB81" s="149">
        <v>0</v>
      </c>
      <c r="DD81" s="147">
        <f t="shared" si="57"/>
        <v>-1586403.9595995285</v>
      </c>
      <c r="DE81" s="148">
        <f t="shared" si="58"/>
        <v>-7.9065033082591857E-2</v>
      </c>
      <c r="DF81" s="149">
        <f t="shared" si="59"/>
        <v>-296.19192673628237</v>
      </c>
      <c r="DH81" s="196">
        <v>197189.05172000002</v>
      </c>
      <c r="DI81" s="197">
        <v>6796.81</v>
      </c>
      <c r="DJ81" s="198">
        <f t="shared" si="60"/>
        <v>-190392.24172000002</v>
      </c>
      <c r="DL81" s="196" t="e">
        <f>#REF!+DJ81</f>
        <v>#REF!</v>
      </c>
      <c r="DM81" s="198" t="e">
        <f t="shared" si="61"/>
        <v>#REF!</v>
      </c>
      <c r="DN81" s="82">
        <v>213</v>
      </c>
      <c r="DO81" s="82" t="s">
        <v>123</v>
      </c>
      <c r="DP81" s="192">
        <v>5452</v>
      </c>
      <c r="DQ81" s="192">
        <v>17326419.519183025</v>
      </c>
      <c r="DR81" s="192">
        <v>4043172.2228322588</v>
      </c>
      <c r="DS81" s="192">
        <v>-525093</v>
      </c>
      <c r="DU81" s="193">
        <v>16823141.519183025</v>
      </c>
      <c r="DV81" s="194"/>
      <c r="DW81" s="149">
        <v>3145246.1658932534</v>
      </c>
      <c r="DX81" s="194"/>
      <c r="DY81" s="149">
        <v>96157.8889749019</v>
      </c>
      <c r="DZ81" s="192"/>
      <c r="EA81" s="192">
        <v>20064545.574051179</v>
      </c>
      <c r="EB81" s="195">
        <v>3680.2174567225202</v>
      </c>
      <c r="ED81" s="196"/>
      <c r="EE81" s="197"/>
      <c r="EF81" s="198">
        <v>-190392.24172000002</v>
      </c>
      <c r="EH81" s="196">
        <v>19874153.332331181</v>
      </c>
      <c r="EI81" s="198">
        <v>1656179.4443609316</v>
      </c>
      <c r="EK81" s="199">
        <v>10</v>
      </c>
    </row>
    <row r="82" spans="1:141" ht="13.8" x14ac:dyDescent="0.25">
      <c r="A82" s="30">
        <v>216</v>
      </c>
      <c r="B82" s="235" t="s">
        <v>125</v>
      </c>
      <c r="C82" s="180">
        <v>1339</v>
      </c>
      <c r="D82" s="180">
        <v>5392886.9102674276</v>
      </c>
      <c r="E82" s="181">
        <v>1325006.6032042045</v>
      </c>
      <c r="F82" s="200">
        <v>-282694</v>
      </c>
      <c r="G82" s="181">
        <f t="shared" si="40"/>
        <v>5110192.9102674276</v>
      </c>
      <c r="H82" s="183">
        <f t="shared" si="41"/>
        <v>3816.4248769734336</v>
      </c>
      <c r="I82" s="184">
        <v>890791.27561003529</v>
      </c>
      <c r="J82" s="181">
        <f t="shared" si="42"/>
        <v>6000984.1858774628</v>
      </c>
      <c r="K82" s="183">
        <f t="shared" si="43"/>
        <v>4481.6909528584483</v>
      </c>
      <c r="L82" s="185">
        <v>79734.936400000006</v>
      </c>
      <c r="M82" s="185">
        <v>51283.576399999998</v>
      </c>
      <c r="N82" s="186">
        <v>-28451.360000000008</v>
      </c>
      <c r="O82" s="187">
        <v>528</v>
      </c>
      <c r="P82" s="159">
        <f t="shared" si="44"/>
        <v>5973060.8258774625</v>
      </c>
      <c r="Q82" s="188">
        <v>81764</v>
      </c>
      <c r="R82" s="189"/>
      <c r="S82" s="190"/>
      <c r="U82" s="184"/>
      <c r="W82" s="82">
        <v>214</v>
      </c>
      <c r="X82" s="82" t="s">
        <v>505</v>
      </c>
      <c r="Y82" s="192">
        <v>11286</v>
      </c>
      <c r="Z82" s="192">
        <v>24625949.067936786</v>
      </c>
      <c r="AA82" s="192">
        <v>8500054.6837868858</v>
      </c>
      <c r="AB82" s="192">
        <v>567207</v>
      </c>
      <c r="AD82" s="193">
        <f t="shared" si="62"/>
        <v>25193156.067936786</v>
      </c>
      <c r="AE82" s="194"/>
      <c r="AF82" s="149">
        <v>6485504.4781892486</v>
      </c>
      <c r="AG82" s="194"/>
      <c r="AH82" s="149">
        <f t="shared" si="63"/>
        <v>-151253.6878298191</v>
      </c>
      <c r="AI82" s="149">
        <v>-216327.94887288084</v>
      </c>
      <c r="AJ82" s="192"/>
      <c r="AK82" s="192">
        <f t="shared" si="64"/>
        <v>31527406.858296216</v>
      </c>
      <c r="AL82" s="195">
        <f t="shared" si="45"/>
        <v>2793.4969748623262</v>
      </c>
      <c r="AM82" s="194"/>
      <c r="AN82" s="149">
        <v>0</v>
      </c>
      <c r="AP82" s="147">
        <f t="shared" si="46"/>
        <v>-350834.12499068305</v>
      </c>
      <c r="AQ82" s="148">
        <f t="shared" si="47"/>
        <v>-1.1005441773735825E-2</v>
      </c>
      <c r="AR82" s="149">
        <f t="shared" si="65"/>
        <v>-31.08578105535026</v>
      </c>
      <c r="AT82" s="82">
        <v>214</v>
      </c>
      <c r="AU82" s="82" t="s">
        <v>505</v>
      </c>
      <c r="AV82" s="192">
        <v>11286</v>
      </c>
      <c r="AW82" s="192">
        <v>26003078.964792453</v>
      </c>
      <c r="AX82" s="192">
        <v>10002212.402292045</v>
      </c>
      <c r="AY82" s="192">
        <v>567207</v>
      </c>
      <c r="BA82" s="193">
        <f t="shared" si="66"/>
        <v>26570285.964792453</v>
      </c>
      <c r="BB82" s="194"/>
      <c r="BC82" s="149">
        <v>6485504.4781892486</v>
      </c>
      <c r="BD82" s="194"/>
      <c r="BE82" s="149">
        <v>-216327.94887288084</v>
      </c>
      <c r="BF82" s="192"/>
      <c r="BG82" s="192">
        <f t="shared" si="67"/>
        <v>32839462.494108822</v>
      </c>
      <c r="BH82" s="195">
        <f t="shared" si="48"/>
        <v>2909.7521260064523</v>
      </c>
      <c r="BI82" s="194"/>
      <c r="BJ82" s="149">
        <v>0</v>
      </c>
      <c r="BL82" s="147">
        <f t="shared" si="49"/>
        <v>961221.51082192361</v>
      </c>
      <c r="BM82" s="148">
        <f t="shared" si="50"/>
        <v>3.0152903082885662E-2</v>
      </c>
      <c r="BN82" s="149">
        <f t="shared" si="68"/>
        <v>85.169370088775793</v>
      </c>
      <c r="BP82" s="82">
        <v>214</v>
      </c>
      <c r="BQ82" s="82" t="s">
        <v>505</v>
      </c>
      <c r="BR82" s="192">
        <v>11286</v>
      </c>
      <c r="BS82" s="192">
        <v>24656134.612803973</v>
      </c>
      <c r="BT82" s="192">
        <v>8643228.9137494303</v>
      </c>
      <c r="BU82" s="192">
        <v>567207</v>
      </c>
      <c r="BW82" s="193">
        <f t="shared" si="69"/>
        <v>25223341.612803973</v>
      </c>
      <c r="BX82" s="194"/>
      <c r="BY82" s="149">
        <v>6381720.5728374617</v>
      </c>
      <c r="BZ82" s="194"/>
      <c r="CA82" s="149">
        <v>-1006012.9004494941</v>
      </c>
      <c r="CB82" s="192"/>
      <c r="CC82" s="192">
        <f t="shared" si="70"/>
        <v>30599049.285191938</v>
      </c>
      <c r="CD82" s="195">
        <f t="shared" si="51"/>
        <v>2711.2395255353481</v>
      </c>
      <c r="CE82" s="194"/>
      <c r="CF82" s="149">
        <v>0</v>
      </c>
      <c r="CH82" s="147">
        <f t="shared" si="52"/>
        <v>-1279191.6980949603</v>
      </c>
      <c r="CI82" s="148">
        <f t="shared" si="53"/>
        <v>-4.0127424181453861E-2</v>
      </c>
      <c r="CJ82" s="149">
        <f t="shared" si="71"/>
        <v>-113.34323038232857</v>
      </c>
      <c r="CL82" s="82">
        <v>214</v>
      </c>
      <c r="CM82" s="82" t="s">
        <v>505</v>
      </c>
      <c r="CN82" s="192">
        <v>11286</v>
      </c>
      <c r="CO82" s="192">
        <v>23167649.367322996</v>
      </c>
      <c r="CP82" s="192">
        <v>7974992.9802560601</v>
      </c>
      <c r="CQ82" s="192">
        <v>567207</v>
      </c>
      <c r="CS82" s="193">
        <f t="shared" si="54"/>
        <v>23734856.367322996</v>
      </c>
      <c r="CT82" s="194"/>
      <c r="CU82" s="149">
        <v>6381720.5728374617</v>
      </c>
      <c r="CV82" s="194"/>
      <c r="CW82" s="149">
        <v>-1006012.9004494941</v>
      </c>
      <c r="CX82" s="192"/>
      <c r="CY82" s="192">
        <f t="shared" si="55"/>
        <v>29110564.039710961</v>
      </c>
      <c r="CZ82" s="195">
        <f t="shared" si="56"/>
        <v>2579.351766765104</v>
      </c>
      <c r="DA82" s="194"/>
      <c r="DB82" s="149">
        <v>0</v>
      </c>
      <c r="DD82" s="147">
        <f t="shared" si="57"/>
        <v>-2767676.9435759373</v>
      </c>
      <c r="DE82" s="148">
        <f t="shared" si="58"/>
        <v>-8.6820252881172871E-2</v>
      </c>
      <c r="DF82" s="149">
        <f t="shared" si="59"/>
        <v>-245.23098915257287</v>
      </c>
      <c r="DH82" s="196">
        <v>169920.25</v>
      </c>
      <c r="DI82" s="197">
        <v>447501.97040000005</v>
      </c>
      <c r="DJ82" s="198">
        <f t="shared" si="60"/>
        <v>277581.72040000005</v>
      </c>
      <c r="DL82" s="196" t="e">
        <f>#REF!+DJ82</f>
        <v>#REF!</v>
      </c>
      <c r="DM82" s="198" t="e">
        <f t="shared" si="61"/>
        <v>#REF!</v>
      </c>
      <c r="DN82" s="82">
        <v>214</v>
      </c>
      <c r="DO82" s="82" t="s">
        <v>124</v>
      </c>
      <c r="DP82" s="192">
        <v>11471</v>
      </c>
      <c r="DQ82" s="192">
        <v>25121243.392712869</v>
      </c>
      <c r="DR82" s="192">
        <v>7974992.9802560601</v>
      </c>
      <c r="DS82" s="192">
        <v>424568</v>
      </c>
      <c r="DU82" s="193">
        <v>25688450.392712869</v>
      </c>
      <c r="DV82" s="194"/>
      <c r="DW82" s="149">
        <v>5989291.5158452587</v>
      </c>
      <c r="DX82" s="194"/>
      <c r="DY82" s="149">
        <v>200499.07472877132</v>
      </c>
      <c r="DZ82" s="192"/>
      <c r="EA82" s="192">
        <v>31878240.983286899</v>
      </c>
      <c r="EB82" s="195">
        <v>2779.028941093793</v>
      </c>
      <c r="ED82" s="196"/>
      <c r="EE82" s="197"/>
      <c r="EF82" s="198">
        <v>277581.72040000005</v>
      </c>
      <c r="EH82" s="196">
        <v>32155822.7036869</v>
      </c>
      <c r="EI82" s="198">
        <v>2679651.8919739085</v>
      </c>
      <c r="EK82" s="199">
        <v>4</v>
      </c>
    </row>
    <row r="83" spans="1:141" ht="13.8" x14ac:dyDescent="0.25">
      <c r="A83" s="30">
        <v>217</v>
      </c>
      <c r="B83" s="235" t="s">
        <v>126</v>
      </c>
      <c r="C83" s="180">
        <v>5464</v>
      </c>
      <c r="D83" s="180">
        <v>13022435.945504526</v>
      </c>
      <c r="E83" s="181">
        <v>4462066.165755501</v>
      </c>
      <c r="F83" s="182">
        <v>61944</v>
      </c>
      <c r="G83" s="181">
        <f t="shared" ref="G83:G146" si="72">D83+F83</f>
        <v>13084379.945504526</v>
      </c>
      <c r="H83" s="183">
        <f t="shared" si="41"/>
        <v>2394.6522594261578</v>
      </c>
      <c r="I83" s="184">
        <v>2942779.5628585336</v>
      </c>
      <c r="J83" s="181">
        <f t="shared" si="42"/>
        <v>16027159.508363059</v>
      </c>
      <c r="K83" s="183">
        <f t="shared" si="43"/>
        <v>2933.2283141220823</v>
      </c>
      <c r="L83" s="185">
        <f>74115.7928-51355</f>
        <v>22760.792799999996</v>
      </c>
      <c r="M83" s="185">
        <f>36986.768</f>
        <v>36986.767999999996</v>
      </c>
      <c r="N83" s="186">
        <f>M83-L83</f>
        <v>14225.975200000001</v>
      </c>
      <c r="O83" s="187">
        <v>-3641</v>
      </c>
      <c r="P83" s="159">
        <f t="shared" si="44"/>
        <v>16037744.483563058</v>
      </c>
      <c r="Q83" s="188">
        <v>319593</v>
      </c>
      <c r="R83" s="189"/>
      <c r="S83" s="190"/>
      <c r="U83" s="184"/>
      <c r="W83" s="82">
        <v>216</v>
      </c>
      <c r="X83" s="82" t="s">
        <v>506</v>
      </c>
      <c r="Y83" s="192">
        <v>1339</v>
      </c>
      <c r="Z83" s="192">
        <v>5392451.9591702856</v>
      </c>
      <c r="AA83" s="192">
        <v>1325006.6032042045</v>
      </c>
      <c r="AB83" s="192">
        <v>-314250</v>
      </c>
      <c r="AD83" s="193">
        <f t="shared" si="62"/>
        <v>5078201.9591702856</v>
      </c>
      <c r="AE83" s="194"/>
      <c r="AF83" s="149">
        <v>907915.94293627364</v>
      </c>
      <c r="AG83" s="194"/>
      <c r="AH83" s="149">
        <f t="shared" si="63"/>
        <v>-16682.473625672523</v>
      </c>
      <c r="AI83" s="149">
        <v>-23859.816929740933</v>
      </c>
      <c r="AJ83" s="192"/>
      <c r="AK83" s="192">
        <f t="shared" si="64"/>
        <v>5969435.4284808859</v>
      </c>
      <c r="AL83" s="195">
        <f t="shared" si="45"/>
        <v>4458.1295208968531</v>
      </c>
      <c r="AM83" s="194"/>
      <c r="AN83" s="149">
        <v>0</v>
      </c>
      <c r="AP83" s="147">
        <f t="shared" si="46"/>
        <v>-168899.8779416699</v>
      </c>
      <c r="AQ83" s="148">
        <f t="shared" si="47"/>
        <v>-2.7515583543464874E-2</v>
      </c>
      <c r="AR83" s="149">
        <f t="shared" si="65"/>
        <v>-126.1388184777221</v>
      </c>
      <c r="AT83" s="82">
        <v>216</v>
      </c>
      <c r="AU83" s="82" t="s">
        <v>506</v>
      </c>
      <c r="AV83" s="192">
        <v>1339</v>
      </c>
      <c r="AW83" s="192">
        <v>5371736.3020225586</v>
      </c>
      <c r="AX83" s="192">
        <v>1321599.0362560318</v>
      </c>
      <c r="AY83" s="192">
        <v>-314250</v>
      </c>
      <c r="BA83" s="193">
        <f t="shared" si="66"/>
        <v>5057486.3020225586</v>
      </c>
      <c r="BB83" s="194"/>
      <c r="BC83" s="149">
        <v>907915.94293627364</v>
      </c>
      <c r="BD83" s="194"/>
      <c r="BE83" s="149">
        <v>-23859.816929740933</v>
      </c>
      <c r="BF83" s="192"/>
      <c r="BG83" s="192">
        <f t="shared" si="67"/>
        <v>5941542.4280290911</v>
      </c>
      <c r="BH83" s="195">
        <f t="shared" si="48"/>
        <v>4437.2983032330776</v>
      </c>
      <c r="BI83" s="194"/>
      <c r="BJ83" s="149">
        <v>0</v>
      </c>
      <c r="BL83" s="147">
        <f t="shared" si="49"/>
        <v>-196792.87839346472</v>
      </c>
      <c r="BM83" s="148">
        <f t="shared" si="50"/>
        <v>-3.2059649492845371E-2</v>
      </c>
      <c r="BN83" s="149">
        <f t="shared" si="68"/>
        <v>-146.97003614149719</v>
      </c>
      <c r="BP83" s="82">
        <v>216</v>
      </c>
      <c r="BQ83" s="82" t="s">
        <v>506</v>
      </c>
      <c r="BR83" s="192">
        <v>1339</v>
      </c>
      <c r="BS83" s="192">
        <v>5390509.9791242974</v>
      </c>
      <c r="BT83" s="192">
        <v>1340434.9546049882</v>
      </c>
      <c r="BU83" s="192">
        <v>-314250</v>
      </c>
      <c r="BW83" s="193">
        <f t="shared" si="69"/>
        <v>5076259.9791242974</v>
      </c>
      <c r="BX83" s="194"/>
      <c r="BY83" s="149">
        <v>907877.82623439538</v>
      </c>
      <c r="BZ83" s="194"/>
      <c r="CA83" s="149">
        <v>-110957.84783586835</v>
      </c>
      <c r="CB83" s="192"/>
      <c r="CC83" s="192">
        <f t="shared" si="70"/>
        <v>5873179.9575228244</v>
      </c>
      <c r="CD83" s="195">
        <f t="shared" si="51"/>
        <v>4386.2434335495327</v>
      </c>
      <c r="CE83" s="194"/>
      <c r="CF83" s="149">
        <v>0</v>
      </c>
      <c r="CH83" s="147">
        <f t="shared" si="52"/>
        <v>-265155.34889973141</v>
      </c>
      <c r="CI83" s="148">
        <f t="shared" si="53"/>
        <v>-4.3196621830400614E-2</v>
      </c>
      <c r="CJ83" s="149">
        <f t="shared" si="71"/>
        <v>-198.02490582504214</v>
      </c>
      <c r="CL83" s="82">
        <v>216</v>
      </c>
      <c r="CM83" s="82" t="s">
        <v>506</v>
      </c>
      <c r="CN83" s="192">
        <v>1339</v>
      </c>
      <c r="CO83" s="192">
        <v>5330595.8180899611</v>
      </c>
      <c r="CP83" s="192">
        <v>1369620.4152693513</v>
      </c>
      <c r="CQ83" s="192">
        <v>-314250</v>
      </c>
      <c r="CS83" s="193">
        <f t="shared" si="54"/>
        <v>5016345.8180899611</v>
      </c>
      <c r="CT83" s="194"/>
      <c r="CU83" s="149">
        <v>907877.82623439538</v>
      </c>
      <c r="CV83" s="194"/>
      <c r="CW83" s="149">
        <v>-110957.84783586835</v>
      </c>
      <c r="CX83" s="192"/>
      <c r="CY83" s="192">
        <f t="shared" si="55"/>
        <v>5813265.7964884881</v>
      </c>
      <c r="CZ83" s="195">
        <f t="shared" si="56"/>
        <v>4341.4979809473398</v>
      </c>
      <c r="DA83" s="194"/>
      <c r="DB83" s="149">
        <v>0</v>
      </c>
      <c r="DD83" s="147">
        <f t="shared" si="57"/>
        <v>-325069.50993406773</v>
      </c>
      <c r="DE83" s="148">
        <f t="shared" si="58"/>
        <v>-5.2957274848434342E-2</v>
      </c>
      <c r="DF83" s="149">
        <f t="shared" si="59"/>
        <v>-242.77035842723504</v>
      </c>
      <c r="DH83" s="196">
        <v>67968.100000000006</v>
      </c>
      <c r="DI83" s="197">
        <v>63957.982100000001</v>
      </c>
      <c r="DJ83" s="198">
        <f t="shared" si="60"/>
        <v>-4010.1179000000047</v>
      </c>
      <c r="DL83" s="196" t="e">
        <f>#REF!+DJ83</f>
        <v>#REF!</v>
      </c>
      <c r="DM83" s="198" t="e">
        <f t="shared" si="61"/>
        <v>#REF!</v>
      </c>
      <c r="DN83" s="82">
        <v>216</v>
      </c>
      <c r="DO83" s="82" t="s">
        <v>125</v>
      </c>
      <c r="DP83" s="192">
        <v>1353</v>
      </c>
      <c r="DQ83" s="192">
        <v>5577967.0563158114</v>
      </c>
      <c r="DR83" s="192">
        <v>1369620.4152693513</v>
      </c>
      <c r="DS83" s="192">
        <v>-315356</v>
      </c>
      <c r="DU83" s="193">
        <v>5263717.0563158114</v>
      </c>
      <c r="DV83" s="194"/>
      <c r="DW83" s="149">
        <v>852504.26926116121</v>
      </c>
      <c r="DX83" s="194"/>
      <c r="DY83" s="149">
        <v>22113.980845583566</v>
      </c>
      <c r="DZ83" s="192"/>
      <c r="EA83" s="192">
        <v>6138335.3064225558</v>
      </c>
      <c r="EB83" s="195">
        <v>4536.8331902605732</v>
      </c>
      <c r="ED83" s="196"/>
      <c r="EE83" s="197"/>
      <c r="EF83" s="198">
        <v>-4010.1179000000047</v>
      </c>
      <c r="EH83" s="196">
        <v>6134325.1885225559</v>
      </c>
      <c r="EI83" s="198">
        <v>511193.76571021299</v>
      </c>
      <c r="EK83" s="199">
        <v>13</v>
      </c>
    </row>
    <row r="84" spans="1:141" ht="13.8" x14ac:dyDescent="0.25">
      <c r="A84" s="30">
        <v>218</v>
      </c>
      <c r="B84" s="235" t="s">
        <v>794</v>
      </c>
      <c r="C84" s="180">
        <v>1245</v>
      </c>
      <c r="D84" s="180">
        <v>4767596.0755875614</v>
      </c>
      <c r="E84" s="181">
        <v>1208096.1373487776</v>
      </c>
      <c r="F84" s="200">
        <v>-298536</v>
      </c>
      <c r="G84" s="181">
        <f t="shared" si="72"/>
        <v>4469060.0755875614</v>
      </c>
      <c r="H84" s="183">
        <f t="shared" si="41"/>
        <v>3589.606486415712</v>
      </c>
      <c r="I84" s="184">
        <v>962543.23502328212</v>
      </c>
      <c r="J84" s="181">
        <f t="shared" si="42"/>
        <v>5431603.3106108438</v>
      </c>
      <c r="K84" s="183">
        <f t="shared" si="43"/>
        <v>4362.7335828199548</v>
      </c>
      <c r="L84" s="185">
        <v>436728.37600000011</v>
      </c>
      <c r="M84" s="185">
        <v>21338.52</v>
      </c>
      <c r="N84" s="186">
        <v>-415389.85600000009</v>
      </c>
      <c r="O84" s="187">
        <v>-1088</v>
      </c>
      <c r="P84" s="159">
        <f t="shared" si="44"/>
        <v>5015125.4546108441</v>
      </c>
      <c r="Q84" s="188">
        <v>59731</v>
      </c>
      <c r="R84" s="189"/>
      <c r="S84" s="190"/>
      <c r="U84" s="184"/>
      <c r="W84" s="82">
        <v>217</v>
      </c>
      <c r="X84" s="82" t="s">
        <v>507</v>
      </c>
      <c r="Y84" s="192">
        <v>5464</v>
      </c>
      <c r="Z84" s="192">
        <v>13025526.3176162</v>
      </c>
      <c r="AA84" s="192">
        <v>4462066.165755501</v>
      </c>
      <c r="AB84" s="192">
        <v>-31405</v>
      </c>
      <c r="AD84" s="193">
        <f t="shared" si="62"/>
        <v>12994121.3176162</v>
      </c>
      <c r="AE84" s="194"/>
      <c r="AF84" s="149">
        <v>3016063.7519746535</v>
      </c>
      <c r="AG84" s="194"/>
      <c r="AH84" s="149">
        <f t="shared" si="63"/>
        <v>-66483.625393470953</v>
      </c>
      <c r="AI84" s="149">
        <v>-95087.045620894525</v>
      </c>
      <c r="AJ84" s="192"/>
      <c r="AK84" s="192">
        <f t="shared" si="64"/>
        <v>15943701.444197383</v>
      </c>
      <c r="AL84" s="195">
        <f t="shared" si="45"/>
        <v>2917.9541442528152</v>
      </c>
      <c r="AM84" s="194"/>
      <c r="AN84" s="149">
        <v>0</v>
      </c>
      <c r="AP84" s="147">
        <f t="shared" si="46"/>
        <v>-664402.94801679999</v>
      </c>
      <c r="AQ84" s="148">
        <f t="shared" si="47"/>
        <v>-4.0004743005364878E-2</v>
      </c>
      <c r="AR84" s="149">
        <f t="shared" si="65"/>
        <v>-121.59643997379209</v>
      </c>
      <c r="AT84" s="82">
        <v>217</v>
      </c>
      <c r="AU84" s="82" t="s">
        <v>507</v>
      </c>
      <c r="AV84" s="192">
        <v>5464</v>
      </c>
      <c r="AW84" s="192">
        <v>12980818.848337021</v>
      </c>
      <c r="AX84" s="192">
        <v>4458195.0240962794</v>
      </c>
      <c r="AY84" s="192">
        <v>-31405</v>
      </c>
      <c r="BA84" s="193">
        <f t="shared" si="66"/>
        <v>12949413.848337021</v>
      </c>
      <c r="BB84" s="194"/>
      <c r="BC84" s="149">
        <v>3016063.7519746535</v>
      </c>
      <c r="BD84" s="194"/>
      <c r="BE84" s="149">
        <v>-95087.045620894525</v>
      </c>
      <c r="BF84" s="192"/>
      <c r="BG84" s="192">
        <f t="shared" si="67"/>
        <v>15870390.55469078</v>
      </c>
      <c r="BH84" s="195">
        <f t="shared" si="48"/>
        <v>2904.5370707706406</v>
      </c>
      <c r="BI84" s="194"/>
      <c r="BJ84" s="149">
        <v>0</v>
      </c>
      <c r="BL84" s="147">
        <f t="shared" si="49"/>
        <v>-737713.83752340265</v>
      </c>
      <c r="BM84" s="148">
        <f t="shared" si="50"/>
        <v>-4.4418906583296773E-2</v>
      </c>
      <c r="BN84" s="149">
        <f t="shared" si="68"/>
        <v>-135.0135134559668</v>
      </c>
      <c r="BP84" s="82">
        <v>217</v>
      </c>
      <c r="BQ84" s="82" t="s">
        <v>507</v>
      </c>
      <c r="BR84" s="192">
        <v>5464</v>
      </c>
      <c r="BS84" s="192">
        <v>13138473.400167461</v>
      </c>
      <c r="BT84" s="192">
        <v>4612843.5723141488</v>
      </c>
      <c r="BU84" s="192">
        <v>-31405</v>
      </c>
      <c r="BW84" s="193">
        <f t="shared" si="69"/>
        <v>13107068.400167461</v>
      </c>
      <c r="BX84" s="194"/>
      <c r="BY84" s="149">
        <v>2997268.8002439779</v>
      </c>
      <c r="BZ84" s="194"/>
      <c r="CA84" s="149">
        <v>-442193.4154077369</v>
      </c>
      <c r="CB84" s="192"/>
      <c r="CC84" s="192">
        <f t="shared" si="70"/>
        <v>15662143.785003701</v>
      </c>
      <c r="CD84" s="195">
        <f t="shared" si="51"/>
        <v>2866.4245580167826</v>
      </c>
      <c r="CE84" s="194"/>
      <c r="CF84" s="149">
        <v>0</v>
      </c>
      <c r="CH84" s="147">
        <f t="shared" si="52"/>
        <v>-945960.60721048154</v>
      </c>
      <c r="CI84" s="148">
        <f t="shared" si="53"/>
        <v>-5.695777102978377E-2</v>
      </c>
      <c r="CJ84" s="149">
        <f t="shared" si="71"/>
        <v>-173.12602620982457</v>
      </c>
      <c r="CL84" s="82">
        <v>217</v>
      </c>
      <c r="CM84" s="82" t="s">
        <v>507</v>
      </c>
      <c r="CN84" s="192">
        <v>5464</v>
      </c>
      <c r="CO84" s="192">
        <v>12631636.049425244</v>
      </c>
      <c r="CP84" s="192">
        <v>4358480.651127778</v>
      </c>
      <c r="CQ84" s="192">
        <v>-31405</v>
      </c>
      <c r="CS84" s="193">
        <f t="shared" si="54"/>
        <v>12600231.049425244</v>
      </c>
      <c r="CT84" s="194"/>
      <c r="CU84" s="149">
        <v>2997268.8002439779</v>
      </c>
      <c r="CV84" s="194"/>
      <c r="CW84" s="149">
        <v>-442193.4154077369</v>
      </c>
      <c r="CX84" s="192"/>
      <c r="CY84" s="192">
        <f t="shared" si="55"/>
        <v>15155306.434261484</v>
      </c>
      <c r="CZ84" s="195">
        <f t="shared" si="56"/>
        <v>2773.6651600039318</v>
      </c>
      <c r="DA84" s="194"/>
      <c r="DB84" s="149">
        <v>0</v>
      </c>
      <c r="DD84" s="147">
        <f t="shared" si="57"/>
        <v>-1452797.9579526987</v>
      </c>
      <c r="DE84" s="148">
        <f t="shared" si="58"/>
        <v>-8.7475242426448441E-2</v>
      </c>
      <c r="DF84" s="149">
        <f t="shared" si="59"/>
        <v>-265.88542422267545</v>
      </c>
      <c r="DH84" s="196">
        <v>57297.108300000007</v>
      </c>
      <c r="DI84" s="197">
        <v>31265.326000000005</v>
      </c>
      <c r="DJ84" s="198">
        <f t="shared" si="60"/>
        <v>-26031.782300000003</v>
      </c>
      <c r="DL84" s="196" t="e">
        <f>#REF!+DJ84</f>
        <v>#REF!</v>
      </c>
      <c r="DM84" s="198" t="e">
        <f t="shared" si="61"/>
        <v>#REF!</v>
      </c>
      <c r="DN84" s="82">
        <v>217</v>
      </c>
      <c r="DO84" s="82" t="s">
        <v>126</v>
      </c>
      <c r="DP84" s="192">
        <v>5502</v>
      </c>
      <c r="DQ84" s="192">
        <v>13744469.478343584</v>
      </c>
      <c r="DR84" s="192">
        <v>4358480.651127778</v>
      </c>
      <c r="DS84" s="192">
        <v>-31047</v>
      </c>
      <c r="DU84" s="193">
        <v>13713064.478343584</v>
      </c>
      <c r="DV84" s="194"/>
      <c r="DW84" s="149">
        <v>2806910.4555729837</v>
      </c>
      <c r="DX84" s="194"/>
      <c r="DY84" s="149">
        <v>88129.458297616162</v>
      </c>
      <c r="DZ84" s="192"/>
      <c r="EA84" s="192">
        <v>16608104.392214183</v>
      </c>
      <c r="EB84" s="195">
        <v>3018.5576866983247</v>
      </c>
      <c r="ED84" s="196"/>
      <c r="EE84" s="197"/>
      <c r="EF84" s="198">
        <v>-26031.782300000003</v>
      </c>
      <c r="EH84" s="196">
        <v>16582072.609914184</v>
      </c>
      <c r="EI84" s="198">
        <v>1381839.3841595154</v>
      </c>
      <c r="EK84" s="199">
        <v>16</v>
      </c>
    </row>
    <row r="85" spans="1:141" ht="13.8" x14ac:dyDescent="0.25">
      <c r="A85" s="30">
        <v>224</v>
      </c>
      <c r="B85" s="235" t="s">
        <v>795</v>
      </c>
      <c r="C85" s="180">
        <v>8714</v>
      </c>
      <c r="D85" s="180">
        <v>17332351.460837293</v>
      </c>
      <c r="E85" s="181">
        <v>4850282.2660575649</v>
      </c>
      <c r="F85" s="200">
        <v>-496718</v>
      </c>
      <c r="G85" s="181">
        <f t="shared" si="72"/>
        <v>16835633.460837293</v>
      </c>
      <c r="H85" s="183">
        <f t="shared" si="41"/>
        <v>1932.0212830889709</v>
      </c>
      <c r="I85" s="184">
        <v>3983230.4724685373</v>
      </c>
      <c r="J85" s="181">
        <f t="shared" si="42"/>
        <v>20818863.93330583</v>
      </c>
      <c r="K85" s="183">
        <f t="shared" si="43"/>
        <v>2389.1282916348209</v>
      </c>
      <c r="L85" s="185">
        <v>123080.58335999999</v>
      </c>
      <c r="M85" s="185">
        <v>190766.3688</v>
      </c>
      <c r="N85" s="186">
        <v>67685.785440000007</v>
      </c>
      <c r="O85" s="187">
        <v>-4272</v>
      </c>
      <c r="P85" s="159">
        <f t="shared" si="44"/>
        <v>20882277.718745831</v>
      </c>
      <c r="Q85" s="188">
        <v>710236</v>
      </c>
      <c r="R85" s="189"/>
      <c r="S85" s="190"/>
      <c r="U85" s="184"/>
      <c r="W85" s="82">
        <v>218</v>
      </c>
      <c r="X85" s="82" t="s">
        <v>508</v>
      </c>
      <c r="Y85" s="192">
        <v>1245</v>
      </c>
      <c r="Z85" s="192">
        <v>4764392.7073220033</v>
      </c>
      <c r="AA85" s="192">
        <v>1208096.1373487771</v>
      </c>
      <c r="AB85" s="192">
        <v>-297390</v>
      </c>
      <c r="AD85" s="193">
        <f t="shared" si="62"/>
        <v>4467002.7073220033</v>
      </c>
      <c r="AE85" s="194"/>
      <c r="AF85" s="149">
        <v>979324.27132657624</v>
      </c>
      <c r="AG85" s="194"/>
      <c r="AH85" s="149">
        <f t="shared" si="63"/>
        <v>-14856.392295356289</v>
      </c>
      <c r="AI85" s="149">
        <v>-21248.095957311903</v>
      </c>
      <c r="AJ85" s="192"/>
      <c r="AK85" s="192">
        <f t="shared" si="64"/>
        <v>5431470.5863532238</v>
      </c>
      <c r="AL85" s="195">
        <f t="shared" si="45"/>
        <v>4362.6269769905412</v>
      </c>
      <c r="AM85" s="194"/>
      <c r="AN85" s="149">
        <v>0</v>
      </c>
      <c r="AP85" s="147">
        <f t="shared" si="46"/>
        <v>-227274.31164630875</v>
      </c>
      <c r="AQ85" s="148">
        <f t="shared" si="47"/>
        <v>-4.0163378230153875E-2</v>
      </c>
      <c r="AR85" s="149">
        <f t="shared" si="65"/>
        <v>-182.54964790868172</v>
      </c>
      <c r="AT85" s="82">
        <v>218</v>
      </c>
      <c r="AU85" s="82" t="s">
        <v>508</v>
      </c>
      <c r="AV85" s="192">
        <v>1245</v>
      </c>
      <c r="AW85" s="192">
        <v>4757629.3447824884</v>
      </c>
      <c r="AX85" s="192">
        <v>1213549.7539825956</v>
      </c>
      <c r="AY85" s="192">
        <v>-297390</v>
      </c>
      <c r="BA85" s="193">
        <f t="shared" si="66"/>
        <v>4460239.3447824884</v>
      </c>
      <c r="BB85" s="194"/>
      <c r="BC85" s="149">
        <v>979324.27132657624</v>
      </c>
      <c r="BD85" s="194"/>
      <c r="BE85" s="149">
        <v>-21248.095957311903</v>
      </c>
      <c r="BF85" s="192"/>
      <c r="BG85" s="192">
        <f t="shared" si="67"/>
        <v>5418315.520151753</v>
      </c>
      <c r="BH85" s="195">
        <f t="shared" si="48"/>
        <v>4352.060658756428</v>
      </c>
      <c r="BI85" s="194"/>
      <c r="BJ85" s="149">
        <v>0</v>
      </c>
      <c r="BL85" s="147">
        <f t="shared" si="49"/>
        <v>-240429.37784777954</v>
      </c>
      <c r="BM85" s="148">
        <f t="shared" si="50"/>
        <v>-4.248811038164587E-2</v>
      </c>
      <c r="BN85" s="149">
        <f t="shared" si="68"/>
        <v>-193.1159661427948</v>
      </c>
      <c r="BP85" s="82">
        <v>218</v>
      </c>
      <c r="BQ85" s="82" t="s">
        <v>508</v>
      </c>
      <c r="BR85" s="192">
        <v>1245</v>
      </c>
      <c r="BS85" s="192">
        <v>4824952.8297043126</v>
      </c>
      <c r="BT85" s="192">
        <v>1280849.146211517</v>
      </c>
      <c r="BU85" s="192">
        <v>-297390</v>
      </c>
      <c r="BW85" s="193">
        <f t="shared" si="69"/>
        <v>4527562.8297043126</v>
      </c>
      <c r="BX85" s="194"/>
      <c r="BY85" s="149">
        <v>979063.70026363502</v>
      </c>
      <c r="BZ85" s="194"/>
      <c r="CA85" s="149">
        <v>-98812.28363888133</v>
      </c>
      <c r="CB85" s="192"/>
      <c r="CC85" s="192">
        <f t="shared" si="70"/>
        <v>5407814.2463290663</v>
      </c>
      <c r="CD85" s="195">
        <f t="shared" si="51"/>
        <v>4343.6259006659166</v>
      </c>
      <c r="CE85" s="194"/>
      <c r="CF85" s="149">
        <v>0</v>
      </c>
      <c r="CH85" s="147">
        <f t="shared" si="52"/>
        <v>-250930.65167046618</v>
      </c>
      <c r="CI85" s="148">
        <f t="shared" si="53"/>
        <v>-4.4343870627420338E-2</v>
      </c>
      <c r="CJ85" s="149">
        <f t="shared" si="71"/>
        <v>-201.55072423330617</v>
      </c>
      <c r="CL85" s="82">
        <v>218</v>
      </c>
      <c r="CM85" s="82" t="s">
        <v>508</v>
      </c>
      <c r="CN85" s="192">
        <v>1245</v>
      </c>
      <c r="CO85" s="192">
        <v>4723005.1459386051</v>
      </c>
      <c r="CP85" s="192">
        <v>1290788.4723960583</v>
      </c>
      <c r="CQ85" s="192">
        <v>-297390</v>
      </c>
      <c r="CS85" s="193">
        <f t="shared" si="54"/>
        <v>4425615.1459386051</v>
      </c>
      <c r="CT85" s="194"/>
      <c r="CU85" s="149">
        <v>979063.70026363502</v>
      </c>
      <c r="CV85" s="194"/>
      <c r="CW85" s="149">
        <v>-98812.28363888133</v>
      </c>
      <c r="CX85" s="192"/>
      <c r="CY85" s="192">
        <f t="shared" si="55"/>
        <v>5305866.5625633588</v>
      </c>
      <c r="CZ85" s="195">
        <f t="shared" si="56"/>
        <v>4261.7402108942642</v>
      </c>
      <c r="DA85" s="194"/>
      <c r="DB85" s="149">
        <v>0</v>
      </c>
      <c r="DD85" s="147">
        <f t="shared" si="57"/>
        <v>-352878.33543617371</v>
      </c>
      <c r="DE85" s="148">
        <f t="shared" si="58"/>
        <v>-6.2359823918007422E-2</v>
      </c>
      <c r="DF85" s="149">
        <f t="shared" si="59"/>
        <v>-283.43641400495881</v>
      </c>
      <c r="DH85" s="196">
        <v>463542.44200000004</v>
      </c>
      <c r="DI85" s="197">
        <v>20390.43</v>
      </c>
      <c r="DJ85" s="198">
        <f t="shared" si="60"/>
        <v>-443152.01200000005</v>
      </c>
      <c r="DL85" s="196" t="e">
        <f>#REF!+DJ85</f>
        <v>#REF!</v>
      </c>
      <c r="DM85" s="198" t="e">
        <f t="shared" si="61"/>
        <v>#REF!</v>
      </c>
      <c r="DN85" s="82">
        <v>218</v>
      </c>
      <c r="DO85" s="82" t="s">
        <v>794</v>
      </c>
      <c r="DP85" s="192">
        <v>1274</v>
      </c>
      <c r="DQ85" s="192">
        <v>5016086.0172744673</v>
      </c>
      <c r="DR85" s="192">
        <v>1290788.4723960578</v>
      </c>
      <c r="DS85" s="192">
        <v>-298431</v>
      </c>
      <c r="DU85" s="193">
        <v>4718696.0172744673</v>
      </c>
      <c r="DV85" s="194"/>
      <c r="DW85" s="149">
        <v>920355.52564198803</v>
      </c>
      <c r="DX85" s="194"/>
      <c r="DY85" s="149">
        <v>19693.355083076836</v>
      </c>
      <c r="DZ85" s="192"/>
      <c r="EA85" s="192">
        <v>5658744.8979995325</v>
      </c>
      <c r="EB85" s="195">
        <v>4441.7149905804808</v>
      </c>
      <c r="ED85" s="196"/>
      <c r="EE85" s="197"/>
      <c r="EF85" s="198">
        <v>-443152.01200000005</v>
      </c>
      <c r="EH85" s="196">
        <v>5215592.8859995324</v>
      </c>
      <c r="EI85" s="198">
        <v>434632.74049996102</v>
      </c>
      <c r="EK85" s="199">
        <v>14</v>
      </c>
    </row>
    <row r="86" spans="1:141" ht="13.8" x14ac:dyDescent="0.25">
      <c r="A86" s="30">
        <v>226</v>
      </c>
      <c r="B86" s="235" t="s">
        <v>129</v>
      </c>
      <c r="C86" s="180">
        <v>3949</v>
      </c>
      <c r="D86" s="180">
        <v>13234045.073314369</v>
      </c>
      <c r="E86" s="181">
        <v>3983064.4348815968</v>
      </c>
      <c r="F86" s="182">
        <v>-5288</v>
      </c>
      <c r="G86" s="181">
        <f t="shared" si="72"/>
        <v>13228757.073314369</v>
      </c>
      <c r="H86" s="183">
        <f t="shared" si="41"/>
        <v>3349.9004996997642</v>
      </c>
      <c r="I86" s="184">
        <v>2392260.3178894175</v>
      </c>
      <c r="J86" s="181">
        <f t="shared" si="42"/>
        <v>15621017.391203787</v>
      </c>
      <c r="K86" s="183">
        <f t="shared" si="43"/>
        <v>3955.6893874914631</v>
      </c>
      <c r="L86" s="185">
        <v>78312.368400000007</v>
      </c>
      <c r="M86" s="185">
        <v>197808.08040000001</v>
      </c>
      <c r="N86" s="186">
        <v>119495.712</v>
      </c>
      <c r="O86" s="187">
        <v>1572</v>
      </c>
      <c r="P86" s="159">
        <f t="shared" si="44"/>
        <v>15742085.103203787</v>
      </c>
      <c r="Q86" s="188">
        <v>243600</v>
      </c>
      <c r="R86" s="189"/>
      <c r="S86" s="190"/>
      <c r="U86" s="184"/>
      <c r="W86" s="82">
        <v>224</v>
      </c>
      <c r="X86" s="82" t="s">
        <v>509</v>
      </c>
      <c r="Y86" s="192">
        <v>8714</v>
      </c>
      <c r="Z86" s="192">
        <v>17323461.799887102</v>
      </c>
      <c r="AA86" s="192">
        <v>4850282.2660575621</v>
      </c>
      <c r="AB86" s="192">
        <v>-566525</v>
      </c>
      <c r="AD86" s="193">
        <f t="shared" si="62"/>
        <v>16756936.799887102</v>
      </c>
      <c r="AE86" s="194"/>
      <c r="AF86" s="149">
        <v>4105410.2978305561</v>
      </c>
      <c r="AG86" s="194"/>
      <c r="AH86" s="149">
        <f t="shared" si="63"/>
        <v>-115329.45285930164</v>
      </c>
      <c r="AI86" s="149">
        <v>-164947.93839179192</v>
      </c>
      <c r="AJ86" s="192"/>
      <c r="AK86" s="192">
        <f t="shared" si="64"/>
        <v>20747017.644858357</v>
      </c>
      <c r="AL86" s="195">
        <f t="shared" si="45"/>
        <v>2380.8833652580165</v>
      </c>
      <c r="AM86" s="194"/>
      <c r="AN86" s="149">
        <v>0</v>
      </c>
      <c r="AP86" s="147">
        <f t="shared" si="46"/>
        <v>-1252293.8407069147</v>
      </c>
      <c r="AQ86" s="148">
        <f t="shared" si="47"/>
        <v>-5.6924228811824427E-2</v>
      </c>
      <c r="AR86" s="149">
        <f t="shared" si="65"/>
        <v>-143.71056239464249</v>
      </c>
      <c r="AT86" s="82">
        <v>224</v>
      </c>
      <c r="AU86" s="82" t="s">
        <v>509</v>
      </c>
      <c r="AV86" s="192">
        <v>8714</v>
      </c>
      <c r="AW86" s="192">
        <v>17261710.253791377</v>
      </c>
      <c r="AX86" s="192">
        <v>4911640.3647353519</v>
      </c>
      <c r="AY86" s="192">
        <v>-566525</v>
      </c>
      <c r="BA86" s="193">
        <f t="shared" si="66"/>
        <v>16695185.253791377</v>
      </c>
      <c r="BB86" s="194"/>
      <c r="BC86" s="149">
        <v>4105410.2978305561</v>
      </c>
      <c r="BD86" s="194"/>
      <c r="BE86" s="149">
        <v>-164947.93839179192</v>
      </c>
      <c r="BF86" s="192"/>
      <c r="BG86" s="192">
        <f t="shared" si="67"/>
        <v>20635647.613230139</v>
      </c>
      <c r="BH86" s="195">
        <f t="shared" si="48"/>
        <v>2368.1027786584964</v>
      </c>
      <c r="BI86" s="194"/>
      <c r="BJ86" s="149">
        <v>0</v>
      </c>
      <c r="BL86" s="147">
        <f t="shared" si="49"/>
        <v>-1363663.8723351322</v>
      </c>
      <c r="BM86" s="148">
        <f t="shared" si="50"/>
        <v>-6.1986661411194292E-2</v>
      </c>
      <c r="BN86" s="149">
        <f t="shared" si="68"/>
        <v>-156.49114899416253</v>
      </c>
      <c r="BP86" s="82">
        <v>224</v>
      </c>
      <c r="BQ86" s="82" t="s">
        <v>509</v>
      </c>
      <c r="BR86" s="192">
        <v>8714</v>
      </c>
      <c r="BS86" s="192">
        <v>17392903.126808245</v>
      </c>
      <c r="BT86" s="192">
        <v>5035658.2597924611</v>
      </c>
      <c r="BU86" s="192">
        <v>-566525</v>
      </c>
      <c r="BW86" s="193">
        <f t="shared" si="69"/>
        <v>16826378.126808245</v>
      </c>
      <c r="BX86" s="194"/>
      <c r="BY86" s="149">
        <v>4057389.7356866635</v>
      </c>
      <c r="BZ86" s="194"/>
      <c r="CA86" s="149">
        <v>-767074.96552930842</v>
      </c>
      <c r="CB86" s="192"/>
      <c r="CC86" s="192">
        <f t="shared" si="70"/>
        <v>20116692.896965601</v>
      </c>
      <c r="CD86" s="195">
        <f t="shared" si="51"/>
        <v>2308.5486455090199</v>
      </c>
      <c r="CE86" s="194"/>
      <c r="CF86" s="149">
        <v>0</v>
      </c>
      <c r="CH86" s="147">
        <f t="shared" si="52"/>
        <v>-1882618.5885996707</v>
      </c>
      <c r="CI86" s="148">
        <f t="shared" si="53"/>
        <v>-8.5576250412879543E-2</v>
      </c>
      <c r="CJ86" s="149">
        <f t="shared" si="71"/>
        <v>-216.04528214363904</v>
      </c>
      <c r="CL86" s="82">
        <v>224</v>
      </c>
      <c r="CM86" s="82" t="s">
        <v>509</v>
      </c>
      <c r="CN86" s="192">
        <v>8714</v>
      </c>
      <c r="CO86" s="192">
        <v>16507476.880978439</v>
      </c>
      <c r="CP86" s="192">
        <v>4812912.9343955824</v>
      </c>
      <c r="CQ86" s="192">
        <v>-566525</v>
      </c>
      <c r="CS86" s="193">
        <f t="shared" si="54"/>
        <v>15940951.880978439</v>
      </c>
      <c r="CT86" s="194"/>
      <c r="CU86" s="149">
        <v>4057389.7356866635</v>
      </c>
      <c r="CV86" s="194"/>
      <c r="CW86" s="149">
        <v>-767074.96552930842</v>
      </c>
      <c r="CX86" s="192"/>
      <c r="CY86" s="192">
        <f t="shared" si="55"/>
        <v>19231266.651135795</v>
      </c>
      <c r="CZ86" s="195">
        <f t="shared" si="56"/>
        <v>2206.9390235409451</v>
      </c>
      <c r="DA86" s="194"/>
      <c r="DB86" s="149">
        <v>0</v>
      </c>
      <c r="DD86" s="147">
        <f t="shared" si="57"/>
        <v>-2768044.8344294764</v>
      </c>
      <c r="DE86" s="148">
        <f t="shared" si="58"/>
        <v>-0.12582415755355408</v>
      </c>
      <c r="DF86" s="149">
        <f t="shared" si="59"/>
        <v>-317.65490411171407</v>
      </c>
      <c r="DH86" s="196">
        <v>91784.122239999997</v>
      </c>
      <c r="DI86" s="197">
        <v>186436.49830000001</v>
      </c>
      <c r="DJ86" s="198">
        <f t="shared" si="60"/>
        <v>94652.37606000001</v>
      </c>
      <c r="DL86" s="196" t="e">
        <f>#REF!+DJ86</f>
        <v>#REF!</v>
      </c>
      <c r="DM86" s="198" t="e">
        <f t="shared" si="61"/>
        <v>#REF!</v>
      </c>
      <c r="DN86" s="82">
        <v>224</v>
      </c>
      <c r="DO86" s="82" t="s">
        <v>795</v>
      </c>
      <c r="DP86" s="192">
        <v>8778</v>
      </c>
      <c r="DQ86" s="192">
        <v>18601765.302317709</v>
      </c>
      <c r="DR86" s="192">
        <v>4812912.9343955824</v>
      </c>
      <c r="DS86" s="192">
        <v>-513923</v>
      </c>
      <c r="DU86" s="193">
        <v>18035240.302317709</v>
      </c>
      <c r="DV86" s="194"/>
      <c r="DW86" s="149">
        <v>3811192.6039384822</v>
      </c>
      <c r="DX86" s="194"/>
      <c r="DY86" s="149">
        <v>152878.57930907811</v>
      </c>
      <c r="DZ86" s="192"/>
      <c r="EA86" s="192">
        <v>21999311.485565271</v>
      </c>
      <c r="EB86" s="195">
        <v>2506.1872277928082</v>
      </c>
      <c r="ED86" s="196"/>
      <c r="EE86" s="197"/>
      <c r="EF86" s="198">
        <v>94652.37606000001</v>
      </c>
      <c r="EH86" s="196">
        <v>22093963.861625273</v>
      </c>
      <c r="EI86" s="198">
        <v>1841163.6551354395</v>
      </c>
      <c r="EK86" s="199">
        <v>1</v>
      </c>
    </row>
    <row r="87" spans="1:141" ht="13.8" x14ac:dyDescent="0.25">
      <c r="A87" s="30">
        <v>230</v>
      </c>
      <c r="B87" s="235" t="s">
        <v>130</v>
      </c>
      <c r="C87" s="180">
        <v>2342</v>
      </c>
      <c r="D87" s="180">
        <v>7309345.867052149</v>
      </c>
      <c r="E87" s="181">
        <v>2663046.6580924219</v>
      </c>
      <c r="F87" s="200">
        <v>-413180</v>
      </c>
      <c r="G87" s="181">
        <f t="shared" si="72"/>
        <v>6896165.867052149</v>
      </c>
      <c r="H87" s="183">
        <f t="shared" si="41"/>
        <v>2944.5627100991242</v>
      </c>
      <c r="I87" s="184">
        <v>1693499.5598648186</v>
      </c>
      <c r="J87" s="181">
        <f t="shared" si="42"/>
        <v>8589665.4269169681</v>
      </c>
      <c r="K87" s="183">
        <f t="shared" si="43"/>
        <v>3667.662436770695</v>
      </c>
      <c r="L87" s="185">
        <v>29873.928000000004</v>
      </c>
      <c r="M87" s="185">
        <v>54057.584000000003</v>
      </c>
      <c r="N87" s="186">
        <v>24183.655999999999</v>
      </c>
      <c r="O87" s="187">
        <v>1187</v>
      </c>
      <c r="P87" s="159">
        <f t="shared" si="44"/>
        <v>8615036.0829169676</v>
      </c>
      <c r="Q87" s="188">
        <v>123741</v>
      </c>
      <c r="R87" s="189"/>
      <c r="S87" s="190"/>
      <c r="U87" s="184"/>
      <c r="W87" s="82">
        <v>226</v>
      </c>
      <c r="X87" s="82" t="s">
        <v>510</v>
      </c>
      <c r="Y87" s="192">
        <v>3949</v>
      </c>
      <c r="Z87" s="192">
        <v>13231530.160792166</v>
      </c>
      <c r="AA87" s="192">
        <v>3983064.4348815922</v>
      </c>
      <c r="AB87" s="192">
        <v>78083</v>
      </c>
      <c r="AD87" s="193">
        <f t="shared" si="62"/>
        <v>13309613.160792166</v>
      </c>
      <c r="AE87" s="194"/>
      <c r="AF87" s="149">
        <v>2441901.0549981394</v>
      </c>
      <c r="AG87" s="194"/>
      <c r="AH87" s="149">
        <f t="shared" si="63"/>
        <v>-47655.791010264998</v>
      </c>
      <c r="AI87" s="149">
        <v>-68158.863886774358</v>
      </c>
      <c r="AJ87" s="192"/>
      <c r="AK87" s="192">
        <f t="shared" si="64"/>
        <v>15703858.424780041</v>
      </c>
      <c r="AL87" s="195">
        <f t="shared" si="45"/>
        <v>3976.6671118713703</v>
      </c>
      <c r="AM87" s="194"/>
      <c r="AN87" s="149">
        <v>0</v>
      </c>
      <c r="AP87" s="147">
        <f t="shared" si="46"/>
        <v>-364046.07839873061</v>
      </c>
      <c r="AQ87" s="148">
        <f t="shared" si="47"/>
        <v>-2.2656724050526319E-2</v>
      </c>
      <c r="AR87" s="149">
        <f t="shared" si="65"/>
        <v>-92.186902607933803</v>
      </c>
      <c r="AT87" s="82">
        <v>226</v>
      </c>
      <c r="AU87" s="82" t="s">
        <v>510</v>
      </c>
      <c r="AV87" s="192">
        <v>3949</v>
      </c>
      <c r="AW87" s="192">
        <v>13174560.19637133</v>
      </c>
      <c r="AX87" s="192">
        <v>3974664.0602502772</v>
      </c>
      <c r="AY87" s="192">
        <v>78083</v>
      </c>
      <c r="BA87" s="193">
        <f t="shared" si="66"/>
        <v>13252643.19637133</v>
      </c>
      <c r="BB87" s="194"/>
      <c r="BC87" s="149">
        <v>2441901.0549981394</v>
      </c>
      <c r="BD87" s="194"/>
      <c r="BE87" s="149">
        <v>-68158.863886774358</v>
      </c>
      <c r="BF87" s="192"/>
      <c r="BG87" s="192">
        <f t="shared" si="67"/>
        <v>15626385.387482695</v>
      </c>
      <c r="BH87" s="195">
        <f t="shared" si="48"/>
        <v>3957.0487180254991</v>
      </c>
      <c r="BI87" s="194"/>
      <c r="BJ87" s="149">
        <v>0</v>
      </c>
      <c r="BL87" s="147">
        <f t="shared" si="49"/>
        <v>-441519.1156960763</v>
      </c>
      <c r="BM87" s="148">
        <f t="shared" si="50"/>
        <v>-2.747832585193228E-2</v>
      </c>
      <c r="BN87" s="149">
        <f t="shared" si="68"/>
        <v>-111.80529645380508</v>
      </c>
      <c r="BP87" s="82">
        <v>226</v>
      </c>
      <c r="BQ87" s="82" t="s">
        <v>510</v>
      </c>
      <c r="BR87" s="192">
        <v>3949</v>
      </c>
      <c r="BS87" s="192">
        <v>13204242.335683592</v>
      </c>
      <c r="BT87" s="192">
        <v>4002441.0845489637</v>
      </c>
      <c r="BU87" s="192">
        <v>78083</v>
      </c>
      <c r="BW87" s="193">
        <f t="shared" si="69"/>
        <v>13282325.335683592</v>
      </c>
      <c r="BX87" s="194"/>
      <c r="BY87" s="149">
        <v>2436742.7084241216</v>
      </c>
      <c r="BZ87" s="194"/>
      <c r="CA87" s="149">
        <v>-316966.42392873915</v>
      </c>
      <c r="CB87" s="192"/>
      <c r="CC87" s="192">
        <f t="shared" si="70"/>
        <v>15402101.620178973</v>
      </c>
      <c r="CD87" s="195">
        <f t="shared" si="51"/>
        <v>3900.2536389412444</v>
      </c>
      <c r="CE87" s="194"/>
      <c r="CF87" s="149">
        <v>0</v>
      </c>
      <c r="CH87" s="147">
        <f t="shared" si="52"/>
        <v>-665802.88299979828</v>
      </c>
      <c r="CI87" s="148">
        <f t="shared" si="53"/>
        <v>-4.1436821015962605E-2</v>
      </c>
      <c r="CJ87" s="149">
        <f t="shared" si="71"/>
        <v>-168.60037553805984</v>
      </c>
      <c r="CL87" s="82">
        <v>226</v>
      </c>
      <c r="CM87" s="82" t="s">
        <v>510</v>
      </c>
      <c r="CN87" s="192">
        <v>3949</v>
      </c>
      <c r="CO87" s="192">
        <v>12745785.083332581</v>
      </c>
      <c r="CP87" s="192">
        <v>3974257.3586650137</v>
      </c>
      <c r="CQ87" s="192">
        <v>78083</v>
      </c>
      <c r="CS87" s="193">
        <f t="shared" si="54"/>
        <v>12823868.083332581</v>
      </c>
      <c r="CT87" s="194"/>
      <c r="CU87" s="149">
        <v>2436742.7084241216</v>
      </c>
      <c r="CV87" s="194"/>
      <c r="CW87" s="149">
        <v>-316966.42392873915</v>
      </c>
      <c r="CX87" s="192"/>
      <c r="CY87" s="192">
        <f t="shared" si="55"/>
        <v>14943644.367827963</v>
      </c>
      <c r="CZ87" s="195">
        <f t="shared" si="56"/>
        <v>3784.159120746509</v>
      </c>
      <c r="DA87" s="194"/>
      <c r="DB87" s="149">
        <v>0</v>
      </c>
      <c r="DD87" s="147">
        <f t="shared" si="57"/>
        <v>-1124260.1353508085</v>
      </c>
      <c r="DE87" s="148">
        <f t="shared" si="58"/>
        <v>-6.9969306522103869E-2</v>
      </c>
      <c r="DF87" s="149">
        <f t="shared" si="59"/>
        <v>-284.69489373279526</v>
      </c>
      <c r="DH87" s="196">
        <v>66608.737999999998</v>
      </c>
      <c r="DI87" s="197">
        <v>191670.04200000002</v>
      </c>
      <c r="DJ87" s="198">
        <f t="shared" si="60"/>
        <v>125061.30400000002</v>
      </c>
      <c r="DL87" s="196" t="e">
        <f>#REF!+DJ87</f>
        <v>#REF!</v>
      </c>
      <c r="DM87" s="198" t="e">
        <f t="shared" si="61"/>
        <v>#REF!</v>
      </c>
      <c r="DN87" s="82">
        <v>226</v>
      </c>
      <c r="DO87" s="82" t="s">
        <v>129</v>
      </c>
      <c r="DP87" s="192">
        <v>4031</v>
      </c>
      <c r="DQ87" s="192">
        <v>13640393.691569299</v>
      </c>
      <c r="DR87" s="192">
        <v>3974257.3586650137</v>
      </c>
      <c r="DS87" s="192">
        <v>11073</v>
      </c>
      <c r="DU87" s="193">
        <v>13718476.691569299</v>
      </c>
      <c r="DV87" s="194"/>
      <c r="DW87" s="149">
        <v>2286256.1800894025</v>
      </c>
      <c r="DX87" s="194"/>
      <c r="DY87" s="149">
        <v>63171.631520070223</v>
      </c>
      <c r="DZ87" s="192"/>
      <c r="EA87" s="192">
        <v>16067904.503178772</v>
      </c>
      <c r="EB87" s="195">
        <v>3986.0839749885317</v>
      </c>
      <c r="ED87" s="196"/>
      <c r="EE87" s="197"/>
      <c r="EF87" s="198">
        <v>125061.30400000002</v>
      </c>
      <c r="EH87" s="196">
        <v>16192965.807178771</v>
      </c>
      <c r="EI87" s="198">
        <v>1349413.8172648975</v>
      </c>
      <c r="EK87" s="199">
        <v>13</v>
      </c>
    </row>
    <row r="88" spans="1:141" ht="13.8" x14ac:dyDescent="0.25">
      <c r="A88" s="30">
        <v>231</v>
      </c>
      <c r="B88" s="235" t="s">
        <v>796</v>
      </c>
      <c r="C88" s="180">
        <v>1246</v>
      </c>
      <c r="D88" s="180">
        <v>2006567.5124744659</v>
      </c>
      <c r="E88" s="181">
        <v>-49692.329265160639</v>
      </c>
      <c r="F88" s="200">
        <v>-181437</v>
      </c>
      <c r="G88" s="181">
        <f t="shared" si="72"/>
        <v>1825130.5124744659</v>
      </c>
      <c r="H88" s="183">
        <f t="shared" si="41"/>
        <v>1464.7917435589613</v>
      </c>
      <c r="I88" s="184">
        <v>615229.05360051105</v>
      </c>
      <c r="J88" s="181">
        <f t="shared" si="42"/>
        <v>2440359.5660749767</v>
      </c>
      <c r="K88" s="183">
        <f t="shared" si="43"/>
        <v>1958.5550289526298</v>
      </c>
      <c r="L88" s="185">
        <v>389783.63200000004</v>
      </c>
      <c r="M88" s="185">
        <v>51354.7048</v>
      </c>
      <c r="N88" s="186">
        <v>-338428.92720000003</v>
      </c>
      <c r="O88" s="187">
        <v>347</v>
      </c>
      <c r="P88" s="159">
        <f t="shared" si="44"/>
        <v>2102277.6388749769</v>
      </c>
      <c r="Q88" s="188">
        <v>49007</v>
      </c>
      <c r="R88" s="189"/>
      <c r="S88" s="190"/>
      <c r="U88" s="184"/>
      <c r="W88" s="82">
        <v>230</v>
      </c>
      <c r="X88" s="82" t="s">
        <v>511</v>
      </c>
      <c r="Y88" s="192">
        <v>2342</v>
      </c>
      <c r="Z88" s="192">
        <v>7311729.9833096471</v>
      </c>
      <c r="AA88" s="192">
        <v>2663046.6580924219</v>
      </c>
      <c r="AB88" s="192">
        <v>-440169</v>
      </c>
      <c r="AD88" s="193">
        <f t="shared" si="62"/>
        <v>6871560.9833096471</v>
      </c>
      <c r="AE88" s="194"/>
      <c r="AF88" s="149">
        <v>1715939.0937084612</v>
      </c>
      <c r="AG88" s="194"/>
      <c r="AH88" s="149">
        <f t="shared" si="63"/>
        <v>-25703.786629295362</v>
      </c>
      <c r="AI88" s="149">
        <v>-36762.39250468988</v>
      </c>
      <c r="AJ88" s="192"/>
      <c r="AK88" s="192">
        <f t="shared" si="64"/>
        <v>8561796.2903888132</v>
      </c>
      <c r="AL88" s="195">
        <f t="shared" si="45"/>
        <v>3655.7627200635411</v>
      </c>
      <c r="AM88" s="194"/>
      <c r="AN88" s="149">
        <v>0</v>
      </c>
      <c r="AP88" s="147">
        <f t="shared" si="46"/>
        <v>-209438.9905852396</v>
      </c>
      <c r="AQ88" s="148">
        <f t="shared" si="47"/>
        <v>-2.3877935533155741E-2</v>
      </c>
      <c r="AR88" s="149">
        <f t="shared" si="65"/>
        <v>-89.427408448010084</v>
      </c>
      <c r="AT88" s="82">
        <v>230</v>
      </c>
      <c r="AU88" s="82" t="s">
        <v>511</v>
      </c>
      <c r="AV88" s="192">
        <v>2342</v>
      </c>
      <c r="AW88" s="192">
        <v>7298497.1862228252</v>
      </c>
      <c r="AX88" s="192">
        <v>2669571.1207838743</v>
      </c>
      <c r="AY88" s="192">
        <v>-440169</v>
      </c>
      <c r="BA88" s="193">
        <f t="shared" si="66"/>
        <v>6858328.1862228252</v>
      </c>
      <c r="BB88" s="194"/>
      <c r="BC88" s="149">
        <v>1715939.0937084612</v>
      </c>
      <c r="BD88" s="194"/>
      <c r="BE88" s="149">
        <v>-36762.39250468988</v>
      </c>
      <c r="BF88" s="192"/>
      <c r="BG88" s="192">
        <f t="shared" si="67"/>
        <v>8537504.8874265961</v>
      </c>
      <c r="BH88" s="195">
        <f t="shared" si="48"/>
        <v>3645.3906436492725</v>
      </c>
      <c r="BI88" s="194"/>
      <c r="BJ88" s="149">
        <v>0</v>
      </c>
      <c r="BL88" s="147">
        <f t="shared" si="49"/>
        <v>-233730.39354745671</v>
      </c>
      <c r="BM88" s="148">
        <f t="shared" si="50"/>
        <v>-2.6647374749420787E-2</v>
      </c>
      <c r="BN88" s="149">
        <f t="shared" si="68"/>
        <v>-99.799484862278703</v>
      </c>
      <c r="BP88" s="82">
        <v>230</v>
      </c>
      <c r="BQ88" s="82" t="s">
        <v>511</v>
      </c>
      <c r="BR88" s="192">
        <v>2342</v>
      </c>
      <c r="BS88" s="192">
        <v>7404760.9019020293</v>
      </c>
      <c r="BT88" s="192">
        <v>2774754.0416127103</v>
      </c>
      <c r="BU88" s="192">
        <v>-440169</v>
      </c>
      <c r="BW88" s="193">
        <f t="shared" si="69"/>
        <v>6964591.9019020293</v>
      </c>
      <c r="BX88" s="194"/>
      <c r="BY88" s="149">
        <v>1715692.1162288333</v>
      </c>
      <c r="BZ88" s="194"/>
      <c r="CA88" s="149">
        <v>-170960.06920880164</v>
      </c>
      <c r="CB88" s="192"/>
      <c r="CC88" s="192">
        <f t="shared" si="70"/>
        <v>8509323.9489220623</v>
      </c>
      <c r="CD88" s="195">
        <f t="shared" si="51"/>
        <v>3633.3577920247917</v>
      </c>
      <c r="CE88" s="194"/>
      <c r="CF88" s="149">
        <v>0</v>
      </c>
      <c r="CH88" s="147">
        <f t="shared" si="52"/>
        <v>-261911.33205199055</v>
      </c>
      <c r="CI88" s="148">
        <f t="shared" si="53"/>
        <v>-2.9860256128359731E-2</v>
      </c>
      <c r="CJ88" s="149">
        <f t="shared" si="71"/>
        <v>-111.83233648675942</v>
      </c>
      <c r="CL88" s="82">
        <v>230</v>
      </c>
      <c r="CM88" s="82" t="s">
        <v>511</v>
      </c>
      <c r="CN88" s="192">
        <v>2342</v>
      </c>
      <c r="CO88" s="192">
        <v>7186937.0098396055</v>
      </c>
      <c r="CP88" s="192">
        <v>2621268.2893917295</v>
      </c>
      <c r="CQ88" s="192">
        <v>-440169</v>
      </c>
      <c r="CS88" s="193">
        <f t="shared" si="54"/>
        <v>6746768.0098396055</v>
      </c>
      <c r="CT88" s="194"/>
      <c r="CU88" s="149">
        <v>1715692.1162288333</v>
      </c>
      <c r="CV88" s="194"/>
      <c r="CW88" s="149">
        <v>-170960.06920880164</v>
      </c>
      <c r="CX88" s="192"/>
      <c r="CY88" s="192">
        <f t="shared" si="55"/>
        <v>8291500.0568596376</v>
      </c>
      <c r="CZ88" s="195">
        <f t="shared" si="56"/>
        <v>3540.3501523738846</v>
      </c>
      <c r="DA88" s="194"/>
      <c r="DB88" s="149">
        <v>0</v>
      </c>
      <c r="DD88" s="147">
        <f t="shared" si="57"/>
        <v>-479735.22411441524</v>
      </c>
      <c r="DE88" s="148">
        <f t="shared" si="58"/>
        <v>-5.4694146120447047E-2</v>
      </c>
      <c r="DF88" s="149">
        <f t="shared" si="59"/>
        <v>-204.83997613766664</v>
      </c>
      <c r="DH88" s="196">
        <v>17671.706000000002</v>
      </c>
      <c r="DI88" s="197">
        <v>44858.945999999996</v>
      </c>
      <c r="DJ88" s="198">
        <f t="shared" si="60"/>
        <v>27187.239999999994</v>
      </c>
      <c r="DL88" s="196" t="e">
        <f>#REF!+DJ88</f>
        <v>#REF!</v>
      </c>
      <c r="DM88" s="198" t="e">
        <f t="shared" si="61"/>
        <v>#REF!</v>
      </c>
      <c r="DN88" s="82">
        <v>230</v>
      </c>
      <c r="DO88" s="82" t="s">
        <v>130</v>
      </c>
      <c r="DP88" s="192">
        <v>2390</v>
      </c>
      <c r="DQ88" s="192">
        <v>7562705.905589791</v>
      </c>
      <c r="DR88" s="192">
        <v>2621268.2893917295</v>
      </c>
      <c r="DS88" s="192">
        <v>-442147</v>
      </c>
      <c r="DU88" s="193">
        <v>7122536.905589791</v>
      </c>
      <c r="DV88" s="194"/>
      <c r="DW88" s="149">
        <v>1614625.9104718952</v>
      </c>
      <c r="DX88" s="194"/>
      <c r="DY88" s="149">
        <v>34072.464912366748</v>
      </c>
      <c r="DZ88" s="192"/>
      <c r="EA88" s="192">
        <v>8771235.2809740528</v>
      </c>
      <c r="EB88" s="195">
        <v>3669.9729209096454</v>
      </c>
      <c r="ED88" s="196"/>
      <c r="EE88" s="197"/>
      <c r="EF88" s="198">
        <v>27187.239999999994</v>
      </c>
      <c r="EH88" s="196">
        <v>8798422.5209740531</v>
      </c>
      <c r="EI88" s="198">
        <v>733201.87674783776</v>
      </c>
      <c r="EK88" s="199">
        <v>4</v>
      </c>
    </row>
    <row r="89" spans="1:141" ht="13.8" x14ac:dyDescent="0.25">
      <c r="A89" s="30">
        <v>232</v>
      </c>
      <c r="B89" s="235" t="s">
        <v>132</v>
      </c>
      <c r="C89" s="180">
        <v>13184</v>
      </c>
      <c r="D89" s="180">
        <v>35286785.284881875</v>
      </c>
      <c r="E89" s="181">
        <v>10901461.997673698</v>
      </c>
      <c r="F89" s="200">
        <v>-658050</v>
      </c>
      <c r="G89" s="181">
        <f t="shared" si="72"/>
        <v>34628735.284881875</v>
      </c>
      <c r="H89" s="183">
        <f t="shared" si="41"/>
        <v>2626.572761292618</v>
      </c>
      <c r="I89" s="184">
        <v>8078244.9340036474</v>
      </c>
      <c r="J89" s="181">
        <f t="shared" si="42"/>
        <v>42706980.218885526</v>
      </c>
      <c r="K89" s="183">
        <f t="shared" si="43"/>
        <v>3239.3037180586716</v>
      </c>
      <c r="L89" s="185">
        <v>311613.52040000004</v>
      </c>
      <c r="M89" s="185">
        <v>162243.88039999999</v>
      </c>
      <c r="N89" s="186">
        <v>-149369.64000000004</v>
      </c>
      <c r="O89" s="187">
        <v>-11427</v>
      </c>
      <c r="P89" s="159">
        <f t="shared" si="44"/>
        <v>42546183.578885525</v>
      </c>
      <c r="Q89" s="188">
        <v>627084</v>
      </c>
      <c r="R89" s="189"/>
      <c r="S89" s="190"/>
      <c r="U89" s="184"/>
      <c r="W89" s="82">
        <v>231</v>
      </c>
      <c r="X89" s="82" t="s">
        <v>512</v>
      </c>
      <c r="Y89" s="192">
        <v>1246</v>
      </c>
      <c r="Z89" s="192">
        <v>2005987.8294625119</v>
      </c>
      <c r="AA89" s="192">
        <v>-49692.329265161039</v>
      </c>
      <c r="AB89" s="192">
        <v>-207587</v>
      </c>
      <c r="AD89" s="193">
        <f t="shared" si="62"/>
        <v>1798400.8294625119</v>
      </c>
      <c r="AE89" s="194"/>
      <c r="AF89" s="149">
        <v>637969.41661252838</v>
      </c>
      <c r="AG89" s="194"/>
      <c r="AH89" s="149">
        <f t="shared" si="63"/>
        <v>-25351.009429059435</v>
      </c>
      <c r="AI89" s="149">
        <v>-36257.839067143155</v>
      </c>
      <c r="AJ89" s="192"/>
      <c r="AK89" s="192">
        <f t="shared" si="64"/>
        <v>2411019.2366459807</v>
      </c>
      <c r="AL89" s="195">
        <f t="shared" si="45"/>
        <v>1935.0074130385078</v>
      </c>
      <c r="AM89" s="194"/>
      <c r="AN89" s="149">
        <v>0</v>
      </c>
      <c r="AP89" s="147">
        <f t="shared" si="46"/>
        <v>-98437.101120094769</v>
      </c>
      <c r="AQ89" s="148">
        <f t="shared" si="47"/>
        <v>-3.9226464967198324E-2</v>
      </c>
      <c r="AR89" s="149">
        <f t="shared" si="65"/>
        <v>-79.002488860429182</v>
      </c>
      <c r="AT89" s="82">
        <v>231</v>
      </c>
      <c r="AU89" s="82" t="s">
        <v>512</v>
      </c>
      <c r="AV89" s="192">
        <v>1246</v>
      </c>
      <c r="AW89" s="192">
        <v>1973098.5900862669</v>
      </c>
      <c r="AX89" s="192">
        <v>-46831.163390409463</v>
      </c>
      <c r="AY89" s="192">
        <v>-207587</v>
      </c>
      <c r="BA89" s="193">
        <f t="shared" si="66"/>
        <v>1765511.5900862669</v>
      </c>
      <c r="BB89" s="194"/>
      <c r="BC89" s="149">
        <v>637969.41661252838</v>
      </c>
      <c r="BD89" s="194"/>
      <c r="BE89" s="149">
        <v>-36257.839067143155</v>
      </c>
      <c r="BF89" s="192"/>
      <c r="BG89" s="192">
        <f t="shared" si="67"/>
        <v>2367223.1676316522</v>
      </c>
      <c r="BH89" s="195">
        <f t="shared" si="48"/>
        <v>1899.8580799611975</v>
      </c>
      <c r="BI89" s="194"/>
      <c r="BJ89" s="149">
        <v>0</v>
      </c>
      <c r="BL89" s="147">
        <f t="shared" si="49"/>
        <v>-142233.1701344233</v>
      </c>
      <c r="BM89" s="148">
        <f t="shared" si="50"/>
        <v>-5.6678878207157668E-2</v>
      </c>
      <c r="BN89" s="149">
        <f t="shared" si="68"/>
        <v>-114.15182193773941</v>
      </c>
      <c r="BP89" s="82">
        <v>231</v>
      </c>
      <c r="BQ89" s="82" t="s">
        <v>512</v>
      </c>
      <c r="BR89" s="192">
        <v>1246</v>
      </c>
      <c r="BS89" s="192">
        <v>1960679.3119614362</v>
      </c>
      <c r="BT89" s="192">
        <v>-60706.986862004851</v>
      </c>
      <c r="BU89" s="192">
        <v>-207587</v>
      </c>
      <c r="BW89" s="193">
        <f t="shared" si="69"/>
        <v>1753092.3119614362</v>
      </c>
      <c r="BX89" s="194"/>
      <c r="BY89" s="149">
        <v>630507.42050581356</v>
      </c>
      <c r="BZ89" s="194"/>
      <c r="CA89" s="149">
        <v>-168613.69062118596</v>
      </c>
      <c r="CB89" s="192"/>
      <c r="CC89" s="192">
        <f t="shared" si="70"/>
        <v>2214986.0418460639</v>
      </c>
      <c r="CD89" s="195">
        <f t="shared" si="51"/>
        <v>1777.6774011605648</v>
      </c>
      <c r="CE89" s="194"/>
      <c r="CF89" s="149">
        <v>0</v>
      </c>
      <c r="CH89" s="147">
        <f t="shared" si="52"/>
        <v>-294470.29592001159</v>
      </c>
      <c r="CI89" s="148">
        <f t="shared" si="53"/>
        <v>-0.11734425958658033</v>
      </c>
      <c r="CJ89" s="149">
        <f t="shared" si="71"/>
        <v>-236.33250073837206</v>
      </c>
      <c r="CL89" s="82">
        <v>231</v>
      </c>
      <c r="CM89" s="82" t="s">
        <v>512</v>
      </c>
      <c r="CN89" s="192">
        <v>1246</v>
      </c>
      <c r="CO89" s="192">
        <v>1779080.6690294077</v>
      </c>
      <c r="CP89" s="192">
        <v>-216788.98044029891</v>
      </c>
      <c r="CQ89" s="192">
        <v>-207587</v>
      </c>
      <c r="CS89" s="193">
        <f t="shared" si="54"/>
        <v>1571493.6690294077</v>
      </c>
      <c r="CT89" s="194"/>
      <c r="CU89" s="149">
        <v>630507.42050581356</v>
      </c>
      <c r="CV89" s="194"/>
      <c r="CW89" s="149">
        <v>-168613.69062118596</v>
      </c>
      <c r="CX89" s="192"/>
      <c r="CY89" s="192">
        <f t="shared" si="55"/>
        <v>2033387.3989140354</v>
      </c>
      <c r="CZ89" s="195">
        <f t="shared" si="56"/>
        <v>1631.9321018571713</v>
      </c>
      <c r="DA89" s="194"/>
      <c r="DB89" s="149">
        <v>0</v>
      </c>
      <c r="DD89" s="147">
        <f t="shared" si="57"/>
        <v>-476068.9388520401</v>
      </c>
      <c r="DE89" s="148">
        <f t="shared" si="58"/>
        <v>-0.18970999084042159</v>
      </c>
      <c r="DF89" s="149">
        <f t="shared" si="59"/>
        <v>-382.07780004176573</v>
      </c>
      <c r="DH89" s="196">
        <v>339840.50000000006</v>
      </c>
      <c r="DI89" s="197">
        <v>47577.670000000006</v>
      </c>
      <c r="DJ89" s="198">
        <f t="shared" si="60"/>
        <v>-292262.83000000007</v>
      </c>
      <c r="DL89" s="196" t="e">
        <f>#REF!+DJ89</f>
        <v>#REF!</v>
      </c>
      <c r="DM89" s="198" t="e">
        <f t="shared" si="61"/>
        <v>#REF!</v>
      </c>
      <c r="DN89" s="82">
        <v>231</v>
      </c>
      <c r="DO89" s="82" t="s">
        <v>796</v>
      </c>
      <c r="DP89" s="192">
        <v>1262</v>
      </c>
      <c r="DQ89" s="192">
        <v>2087155.9248430901</v>
      </c>
      <c r="DR89" s="192">
        <v>-216788.98044029888</v>
      </c>
      <c r="DS89" s="192">
        <v>-208617</v>
      </c>
      <c r="DU89" s="193">
        <v>1879568.9248430901</v>
      </c>
      <c r="DV89" s="194"/>
      <c r="DW89" s="149">
        <v>596282.58953600284</v>
      </c>
      <c r="DX89" s="194"/>
      <c r="DY89" s="149">
        <v>33604.823386982651</v>
      </c>
      <c r="DZ89" s="192"/>
      <c r="EA89" s="192">
        <v>2509456.3377660755</v>
      </c>
      <c r="EB89" s="195">
        <v>1988.4757034596478</v>
      </c>
      <c r="ED89" s="196"/>
      <c r="EE89" s="197"/>
      <c r="EF89" s="198">
        <v>-292262.83000000007</v>
      </c>
      <c r="EH89" s="196">
        <v>2217193.5077660754</v>
      </c>
      <c r="EI89" s="198">
        <v>184766.12564717294</v>
      </c>
      <c r="EK89" s="199">
        <v>15</v>
      </c>
    </row>
    <row r="90" spans="1:141" ht="13.8" x14ac:dyDescent="0.25">
      <c r="A90" s="30">
        <v>233</v>
      </c>
      <c r="B90" s="235" t="s">
        <v>133</v>
      </c>
      <c r="C90" s="180">
        <v>15726</v>
      </c>
      <c r="D90" s="180">
        <v>44402331.413921699</v>
      </c>
      <c r="E90" s="181">
        <v>13059420.524105759</v>
      </c>
      <c r="F90" s="200">
        <v>-760648</v>
      </c>
      <c r="G90" s="181">
        <f t="shared" si="72"/>
        <v>43641683.413921699</v>
      </c>
      <c r="H90" s="183">
        <f t="shared" si="41"/>
        <v>2775.1293026784751</v>
      </c>
      <c r="I90" s="184">
        <v>9550353.2395413723</v>
      </c>
      <c r="J90" s="181">
        <f t="shared" si="42"/>
        <v>53192036.653463073</v>
      </c>
      <c r="K90" s="183">
        <f t="shared" si="43"/>
        <v>3382.4263419472895</v>
      </c>
      <c r="L90" s="185">
        <v>226330.56879999995</v>
      </c>
      <c r="M90" s="185">
        <v>369867.68</v>
      </c>
      <c r="N90" s="186">
        <v>143537.11120000004</v>
      </c>
      <c r="O90" s="187">
        <v>-13689</v>
      </c>
      <c r="P90" s="159">
        <f t="shared" si="44"/>
        <v>53321884.76466307</v>
      </c>
      <c r="Q90" s="188">
        <v>751188</v>
      </c>
      <c r="R90" s="189"/>
      <c r="S90" s="190"/>
      <c r="U90" s="184"/>
      <c r="W90" s="82">
        <v>232</v>
      </c>
      <c r="X90" s="82" t="s">
        <v>513</v>
      </c>
      <c r="Y90" s="192">
        <v>13184</v>
      </c>
      <c r="Z90" s="192">
        <v>35273502.94953426</v>
      </c>
      <c r="AA90" s="192">
        <v>10901461.997673692</v>
      </c>
      <c r="AB90" s="192">
        <v>-518770</v>
      </c>
      <c r="AD90" s="193">
        <f t="shared" si="62"/>
        <v>34754732.94953426</v>
      </c>
      <c r="AE90" s="194"/>
      <c r="AF90" s="149">
        <v>8250589.5269713979</v>
      </c>
      <c r="AG90" s="194"/>
      <c r="AH90" s="149">
        <f t="shared" si="63"/>
        <v>-167686.06953918829</v>
      </c>
      <c r="AI90" s="149">
        <v>-239830.07620139723</v>
      </c>
      <c r="AJ90" s="192"/>
      <c r="AK90" s="192">
        <f t="shared" si="64"/>
        <v>42837636.40696647</v>
      </c>
      <c r="AL90" s="195">
        <f t="shared" si="45"/>
        <v>3249.213926499277</v>
      </c>
      <c r="AM90" s="194"/>
      <c r="AN90" s="149">
        <v>0</v>
      </c>
      <c r="AP90" s="147">
        <f t="shared" si="46"/>
        <v>-1700187.5475416258</v>
      </c>
      <c r="AQ90" s="148">
        <f t="shared" si="47"/>
        <v>-3.8174014726858559E-2</v>
      </c>
      <c r="AR90" s="149">
        <f t="shared" si="65"/>
        <v>-128.95840014727136</v>
      </c>
      <c r="AT90" s="82">
        <v>232</v>
      </c>
      <c r="AU90" s="82" t="s">
        <v>513</v>
      </c>
      <c r="AV90" s="192">
        <v>13184</v>
      </c>
      <c r="AW90" s="192">
        <v>35126114.058497749</v>
      </c>
      <c r="AX90" s="192">
        <v>10923601.061788589</v>
      </c>
      <c r="AY90" s="192">
        <v>-518770</v>
      </c>
      <c r="BA90" s="193">
        <f t="shared" si="66"/>
        <v>34607344.058497749</v>
      </c>
      <c r="BB90" s="194"/>
      <c r="BC90" s="149">
        <v>8250589.5269713979</v>
      </c>
      <c r="BD90" s="194"/>
      <c r="BE90" s="149">
        <v>-239830.07620139723</v>
      </c>
      <c r="BF90" s="192"/>
      <c r="BG90" s="192">
        <f t="shared" si="67"/>
        <v>42618103.509267755</v>
      </c>
      <c r="BH90" s="195">
        <f t="shared" si="48"/>
        <v>3232.5624627781976</v>
      </c>
      <c r="BI90" s="194"/>
      <c r="BJ90" s="149">
        <v>0</v>
      </c>
      <c r="BL90" s="147">
        <f t="shared" si="49"/>
        <v>-1919720.4452403411</v>
      </c>
      <c r="BM90" s="148">
        <f t="shared" si="50"/>
        <v>-4.3103148622644548E-2</v>
      </c>
      <c r="BN90" s="149">
        <f t="shared" si="68"/>
        <v>-145.60986386835111</v>
      </c>
      <c r="BP90" s="82">
        <v>232</v>
      </c>
      <c r="BQ90" s="82" t="s">
        <v>513</v>
      </c>
      <c r="BR90" s="192">
        <v>13184</v>
      </c>
      <c r="BS90" s="192">
        <v>35354604.710530914</v>
      </c>
      <c r="BT90" s="192">
        <v>11141170.075832926</v>
      </c>
      <c r="BU90" s="192">
        <v>-518770</v>
      </c>
      <c r="BW90" s="193">
        <f t="shared" si="69"/>
        <v>34835834.710530914</v>
      </c>
      <c r="BX90" s="194"/>
      <c r="BY90" s="149">
        <v>8232285.0998671791</v>
      </c>
      <c r="BZ90" s="194"/>
      <c r="CA90" s="149">
        <v>-1115307.3462373915</v>
      </c>
      <c r="CB90" s="192"/>
      <c r="CC90" s="192">
        <f t="shared" si="70"/>
        <v>41952812.464160703</v>
      </c>
      <c r="CD90" s="195">
        <f t="shared" si="51"/>
        <v>3182.1004599636458</v>
      </c>
      <c r="CE90" s="194"/>
      <c r="CF90" s="149">
        <v>0</v>
      </c>
      <c r="CH90" s="147">
        <f t="shared" si="52"/>
        <v>-2585011.4903473929</v>
      </c>
      <c r="CI90" s="148">
        <f t="shared" si="53"/>
        <v>-5.8040812523480714E-2</v>
      </c>
      <c r="CJ90" s="149">
        <f t="shared" si="71"/>
        <v>-196.07186668290296</v>
      </c>
      <c r="CL90" s="82">
        <v>232</v>
      </c>
      <c r="CM90" s="82" t="s">
        <v>513</v>
      </c>
      <c r="CN90" s="192">
        <v>13184</v>
      </c>
      <c r="CO90" s="192">
        <v>34197734.931335561</v>
      </c>
      <c r="CP90" s="192">
        <v>10892768.069827521</v>
      </c>
      <c r="CQ90" s="192">
        <v>-518770</v>
      </c>
      <c r="CS90" s="193">
        <f t="shared" si="54"/>
        <v>33678964.931335561</v>
      </c>
      <c r="CT90" s="194"/>
      <c r="CU90" s="149">
        <v>8232285.0998671791</v>
      </c>
      <c r="CV90" s="194"/>
      <c r="CW90" s="149">
        <v>-1115307.3462373915</v>
      </c>
      <c r="CX90" s="192"/>
      <c r="CY90" s="192">
        <f t="shared" si="55"/>
        <v>40795942.68496535</v>
      </c>
      <c r="CZ90" s="195">
        <f t="shared" si="56"/>
        <v>3094.3524487989494</v>
      </c>
      <c r="DA90" s="194"/>
      <c r="DB90" s="149">
        <v>0</v>
      </c>
      <c r="DD90" s="147">
        <f t="shared" si="57"/>
        <v>-3741881.2695427462</v>
      </c>
      <c r="DE90" s="148">
        <f t="shared" si="58"/>
        <v>-8.4015808077304924E-2</v>
      </c>
      <c r="DF90" s="149">
        <f t="shared" si="59"/>
        <v>-283.81987784759906</v>
      </c>
      <c r="DH90" s="196">
        <v>281591.83830000006</v>
      </c>
      <c r="DI90" s="197">
        <v>208118.32220000002</v>
      </c>
      <c r="DJ90" s="198">
        <f t="shared" si="60"/>
        <v>-73473.516100000037</v>
      </c>
      <c r="DL90" s="196" t="e">
        <f>#REF!+DJ90</f>
        <v>#REF!</v>
      </c>
      <c r="DM90" s="198" t="e">
        <f t="shared" si="61"/>
        <v>#REF!</v>
      </c>
      <c r="DN90" s="82">
        <v>232</v>
      </c>
      <c r="DO90" s="82" t="s">
        <v>132</v>
      </c>
      <c r="DP90" s="192">
        <v>13375</v>
      </c>
      <c r="DQ90" s="192">
        <v>37110627.155764863</v>
      </c>
      <c r="DR90" s="192">
        <v>10892768.069827521</v>
      </c>
      <c r="DS90" s="192">
        <v>-692806</v>
      </c>
      <c r="DU90" s="193">
        <v>36591857.155764863</v>
      </c>
      <c r="DV90" s="194"/>
      <c r="DW90" s="149">
        <v>7723685.2609654572</v>
      </c>
      <c r="DX90" s="194"/>
      <c r="DY90" s="149">
        <v>222281.53777777281</v>
      </c>
      <c r="DZ90" s="192"/>
      <c r="EA90" s="192">
        <v>44537823.954508096</v>
      </c>
      <c r="EB90" s="195">
        <v>3329.9307629538762</v>
      </c>
      <c r="ED90" s="196"/>
      <c r="EE90" s="197"/>
      <c r="EF90" s="198">
        <v>-73473.516100000037</v>
      </c>
      <c r="EH90" s="196">
        <v>44464350.438408099</v>
      </c>
      <c r="EI90" s="198">
        <v>3705362.5365340081</v>
      </c>
      <c r="EK90" s="199">
        <v>14</v>
      </c>
    </row>
    <row r="91" spans="1:141" ht="13.8" x14ac:dyDescent="0.25">
      <c r="A91" s="30">
        <v>235</v>
      </c>
      <c r="B91" s="235" t="s">
        <v>797</v>
      </c>
      <c r="C91" s="180">
        <v>9797</v>
      </c>
      <c r="D91" s="180">
        <v>-2241720.5437503923</v>
      </c>
      <c r="E91" s="181">
        <v>-13869189.151319867</v>
      </c>
      <c r="F91" s="182">
        <v>2469268</v>
      </c>
      <c r="G91" s="181">
        <f t="shared" si="72"/>
        <v>227547.45624960773</v>
      </c>
      <c r="H91" s="183">
        <f t="shared" si="41"/>
        <v>23.22623826167273</v>
      </c>
      <c r="I91" s="184">
        <v>1519178.7605568327</v>
      </c>
      <c r="J91" s="181">
        <f t="shared" si="42"/>
        <v>1746726.2168064404</v>
      </c>
      <c r="K91" s="183">
        <f t="shared" si="43"/>
        <v>178.29194822970709</v>
      </c>
      <c r="L91" s="185">
        <v>1255820.2693120004</v>
      </c>
      <c r="M91" s="185">
        <v>3764257.1848000004</v>
      </c>
      <c r="N91" s="186">
        <v>2508436.915488</v>
      </c>
      <c r="O91" s="187">
        <v>-4680</v>
      </c>
      <c r="P91" s="159">
        <f t="shared" si="44"/>
        <v>4250483.1322944406</v>
      </c>
      <c r="Q91" s="188">
        <v>777959</v>
      </c>
      <c r="R91" s="189"/>
      <c r="S91" s="190"/>
      <c r="U91" s="184"/>
      <c r="W91" s="82">
        <v>233</v>
      </c>
      <c r="X91" s="82" t="s">
        <v>514</v>
      </c>
      <c r="Y91" s="192">
        <v>15726</v>
      </c>
      <c r="Z91" s="192">
        <v>44361021.568039961</v>
      </c>
      <c r="AA91" s="192">
        <v>13059420.524105759</v>
      </c>
      <c r="AB91" s="192">
        <v>-599749</v>
      </c>
      <c r="AD91" s="193">
        <f t="shared" si="62"/>
        <v>43761272.568039961</v>
      </c>
      <c r="AE91" s="194"/>
      <c r="AF91" s="149">
        <v>9759854.5107198823</v>
      </c>
      <c r="AG91" s="194"/>
      <c r="AH91" s="149">
        <f t="shared" si="63"/>
        <v>-197525.64074310087</v>
      </c>
      <c r="AI91" s="149">
        <v>-282507.60245815595</v>
      </c>
      <c r="AJ91" s="192"/>
      <c r="AK91" s="192">
        <f t="shared" si="64"/>
        <v>53323601.438016742</v>
      </c>
      <c r="AL91" s="195">
        <f t="shared" si="45"/>
        <v>3390.7924098955068</v>
      </c>
      <c r="AM91" s="194"/>
      <c r="AN91" s="149">
        <v>0</v>
      </c>
      <c r="AP91" s="147">
        <f t="shared" si="46"/>
        <v>-2099592.0352078676</v>
      </c>
      <c r="AQ91" s="148">
        <f t="shared" si="47"/>
        <v>-3.7882913337034564E-2</v>
      </c>
      <c r="AR91" s="149">
        <f t="shared" si="65"/>
        <v>-133.51087595115527</v>
      </c>
      <c r="AT91" s="82">
        <v>233</v>
      </c>
      <c r="AU91" s="82" t="s">
        <v>514</v>
      </c>
      <c r="AV91" s="192">
        <v>15726</v>
      </c>
      <c r="AW91" s="192">
        <v>44208103.79643251</v>
      </c>
      <c r="AX91" s="192">
        <v>13103229.138773493</v>
      </c>
      <c r="AY91" s="192">
        <v>-599749</v>
      </c>
      <c r="BA91" s="193">
        <f t="shared" si="66"/>
        <v>43608354.79643251</v>
      </c>
      <c r="BB91" s="194"/>
      <c r="BC91" s="149">
        <v>9759854.5107198823</v>
      </c>
      <c r="BD91" s="194"/>
      <c r="BE91" s="149">
        <v>-282507.60245815595</v>
      </c>
      <c r="BF91" s="192"/>
      <c r="BG91" s="192">
        <f t="shared" si="67"/>
        <v>53085701.704694234</v>
      </c>
      <c r="BH91" s="195">
        <f t="shared" si="48"/>
        <v>3375.6646130417294</v>
      </c>
      <c r="BI91" s="194"/>
      <c r="BJ91" s="149">
        <v>0</v>
      </c>
      <c r="BL91" s="147">
        <f t="shared" si="49"/>
        <v>-2337491.7685303763</v>
      </c>
      <c r="BM91" s="148">
        <f t="shared" si="50"/>
        <v>-4.217533530722363E-2</v>
      </c>
      <c r="BN91" s="149">
        <f t="shared" si="68"/>
        <v>-148.63867280493298</v>
      </c>
      <c r="BP91" s="82">
        <v>233</v>
      </c>
      <c r="BQ91" s="82" t="s">
        <v>514</v>
      </c>
      <c r="BR91" s="192">
        <v>15726</v>
      </c>
      <c r="BS91" s="192">
        <v>44590356.234849051</v>
      </c>
      <c r="BT91" s="192">
        <v>13481164.121385505</v>
      </c>
      <c r="BU91" s="192">
        <v>-599749</v>
      </c>
      <c r="BW91" s="193">
        <f t="shared" si="69"/>
        <v>43990607.234849051</v>
      </c>
      <c r="BX91" s="194"/>
      <c r="BY91" s="149">
        <v>9730482.426925499</v>
      </c>
      <c r="BZ91" s="194"/>
      <c r="CA91" s="149">
        <v>-1313775.1919192288</v>
      </c>
      <c r="CB91" s="192"/>
      <c r="CC91" s="192">
        <f t="shared" si="70"/>
        <v>52407314.469855316</v>
      </c>
      <c r="CD91" s="195">
        <f t="shared" si="51"/>
        <v>3332.5266736522522</v>
      </c>
      <c r="CE91" s="194"/>
      <c r="CF91" s="149">
        <v>0</v>
      </c>
      <c r="CH91" s="147">
        <f t="shared" si="52"/>
        <v>-3015879.0033692941</v>
      </c>
      <c r="CI91" s="148">
        <f t="shared" si="53"/>
        <v>-5.4415467864122435E-2</v>
      </c>
      <c r="CJ91" s="149">
        <f t="shared" si="71"/>
        <v>-191.77661219441015</v>
      </c>
      <c r="CL91" s="82">
        <v>233</v>
      </c>
      <c r="CM91" s="82" t="s">
        <v>514</v>
      </c>
      <c r="CN91" s="192">
        <v>15726</v>
      </c>
      <c r="CO91" s="192">
        <v>43234351.153149791</v>
      </c>
      <c r="CP91" s="192">
        <v>12841741.784148347</v>
      </c>
      <c r="CQ91" s="192">
        <v>-599749</v>
      </c>
      <c r="CS91" s="193">
        <f t="shared" si="54"/>
        <v>42634602.153149791</v>
      </c>
      <c r="CT91" s="194"/>
      <c r="CU91" s="149">
        <v>9730482.426925499</v>
      </c>
      <c r="CV91" s="194"/>
      <c r="CW91" s="149">
        <v>-1313775.1919192288</v>
      </c>
      <c r="CX91" s="192"/>
      <c r="CY91" s="192">
        <f t="shared" si="55"/>
        <v>51051309.388156064</v>
      </c>
      <c r="CZ91" s="195">
        <f t="shared" si="56"/>
        <v>3246.2997194554282</v>
      </c>
      <c r="DA91" s="194"/>
      <c r="DB91" s="149">
        <v>0</v>
      </c>
      <c r="DD91" s="147">
        <f t="shared" si="57"/>
        <v>-4371884.0850685462</v>
      </c>
      <c r="DE91" s="148">
        <f t="shared" si="58"/>
        <v>-7.8881850920060004E-2</v>
      </c>
      <c r="DF91" s="149">
        <f t="shared" si="59"/>
        <v>-278.00356639123402</v>
      </c>
      <c r="DH91" s="196">
        <v>96514.70199999999</v>
      </c>
      <c r="DI91" s="197">
        <v>444511.37400000007</v>
      </c>
      <c r="DJ91" s="198">
        <f t="shared" si="60"/>
        <v>347996.67200000008</v>
      </c>
      <c r="DL91" s="196" t="e">
        <f>#REF!+DJ91</f>
        <v>#REF!</v>
      </c>
      <c r="DM91" s="198" t="e">
        <f t="shared" si="61"/>
        <v>#REF!</v>
      </c>
      <c r="DN91" s="82">
        <v>233</v>
      </c>
      <c r="DO91" s="82" t="s">
        <v>133</v>
      </c>
      <c r="DP91" s="192">
        <v>16022</v>
      </c>
      <c r="DQ91" s="192">
        <v>46622778.483692959</v>
      </c>
      <c r="DR91" s="192">
        <v>12841741.784148347</v>
      </c>
      <c r="DS91" s="192">
        <v>-552100</v>
      </c>
      <c r="DU91" s="193">
        <v>46023029.483692959</v>
      </c>
      <c r="DV91" s="194"/>
      <c r="DW91" s="149">
        <v>9138327.6785368882</v>
      </c>
      <c r="DX91" s="194"/>
      <c r="DY91" s="149">
        <v>261836.31099475967</v>
      </c>
      <c r="DZ91" s="192"/>
      <c r="EA91" s="192">
        <v>55423193.47322461</v>
      </c>
      <c r="EB91" s="195">
        <v>3459.1932014245795</v>
      </c>
      <c r="ED91" s="196"/>
      <c r="EE91" s="197"/>
      <c r="EF91" s="198">
        <v>347996.67200000008</v>
      </c>
      <c r="EH91" s="196">
        <v>55771190.145224608</v>
      </c>
      <c r="EI91" s="198">
        <v>4647599.1787687177</v>
      </c>
      <c r="EK91" s="199">
        <v>14</v>
      </c>
    </row>
    <row r="92" spans="1:141" ht="13.8" x14ac:dyDescent="0.25">
      <c r="A92" s="30">
        <v>236</v>
      </c>
      <c r="B92" s="235" t="s">
        <v>798</v>
      </c>
      <c r="C92" s="180">
        <v>4261</v>
      </c>
      <c r="D92" s="180">
        <v>10055907.132119006</v>
      </c>
      <c r="E92" s="181">
        <v>3557360.0359945488</v>
      </c>
      <c r="F92" s="182">
        <v>717169</v>
      </c>
      <c r="G92" s="181">
        <f t="shared" si="72"/>
        <v>10773076.132119006</v>
      </c>
      <c r="H92" s="183">
        <f t="shared" si="41"/>
        <v>2528.2976137336318</v>
      </c>
      <c r="I92" s="184">
        <v>2430455.2275448842</v>
      </c>
      <c r="J92" s="181">
        <f t="shared" si="42"/>
        <v>13203531.359663889</v>
      </c>
      <c r="K92" s="183">
        <f t="shared" si="43"/>
        <v>3098.6931142135386</v>
      </c>
      <c r="L92" s="185">
        <v>99579.760000000009</v>
      </c>
      <c r="M92" s="185">
        <v>240556.24880000003</v>
      </c>
      <c r="N92" s="186">
        <v>140976.48880000002</v>
      </c>
      <c r="O92" s="187">
        <v>-2827</v>
      </c>
      <c r="P92" s="159">
        <f t="shared" si="44"/>
        <v>13341680.848463889</v>
      </c>
      <c r="Q92" s="188">
        <v>248205</v>
      </c>
      <c r="R92" s="189"/>
      <c r="S92" s="190"/>
      <c r="U92" s="184"/>
      <c r="W92" s="82">
        <v>235</v>
      </c>
      <c r="X92" s="82" t="s">
        <v>515</v>
      </c>
      <c r="Y92" s="192">
        <v>9797</v>
      </c>
      <c r="Z92" s="192">
        <v>-2259381.335379852</v>
      </c>
      <c r="AA92" s="192">
        <v>-13869189.151319874</v>
      </c>
      <c r="AB92" s="192">
        <v>2351928</v>
      </c>
      <c r="AD92" s="193">
        <f t="shared" si="62"/>
        <v>92546.664620148018</v>
      </c>
      <c r="AE92" s="194"/>
      <c r="AF92" s="149">
        <v>1781236.1661340278</v>
      </c>
      <c r="AG92" s="194"/>
      <c r="AH92" s="149">
        <f t="shared" si="63"/>
        <v>-253655.86992706897</v>
      </c>
      <c r="AI92" s="149">
        <v>-362786.88373290101</v>
      </c>
      <c r="AJ92" s="192"/>
      <c r="AK92" s="192">
        <f t="shared" si="64"/>
        <v>1620126.9608271068</v>
      </c>
      <c r="AL92" s="195">
        <f t="shared" si="45"/>
        <v>165.36970101328026</v>
      </c>
      <c r="AM92" s="194"/>
      <c r="AN92" s="149">
        <v>0</v>
      </c>
      <c r="AP92" s="147">
        <f t="shared" si="46"/>
        <v>-2638110.6291559972</v>
      </c>
      <c r="AQ92" s="148">
        <f t="shared" si="47"/>
        <v>-0.61953110257675048</v>
      </c>
      <c r="AR92" s="149">
        <f t="shared" si="65"/>
        <v>-269.27739401408564</v>
      </c>
      <c r="AT92" s="82">
        <v>235</v>
      </c>
      <c r="AU92" s="82" t="s">
        <v>515</v>
      </c>
      <c r="AV92" s="192">
        <v>9797</v>
      </c>
      <c r="AW92" s="192">
        <v>-2203905.8119974863</v>
      </c>
      <c r="AX92" s="192">
        <v>-13631818.950474646</v>
      </c>
      <c r="AY92" s="192">
        <v>2351928</v>
      </c>
      <c r="BA92" s="193">
        <f t="shared" si="66"/>
        <v>148022.18800251372</v>
      </c>
      <c r="BB92" s="194"/>
      <c r="BC92" s="149">
        <v>1781236.1661340278</v>
      </c>
      <c r="BD92" s="194"/>
      <c r="BE92" s="149">
        <v>-362786.88373290101</v>
      </c>
      <c r="BF92" s="192"/>
      <c r="BG92" s="192">
        <f t="shared" si="67"/>
        <v>1566471.4704036405</v>
      </c>
      <c r="BH92" s="195">
        <f t="shared" si="48"/>
        <v>159.89297442111263</v>
      </c>
      <c r="BI92" s="194"/>
      <c r="BJ92" s="149">
        <v>0</v>
      </c>
      <c r="BL92" s="147">
        <f t="shared" si="49"/>
        <v>-2691766.1195794633</v>
      </c>
      <c r="BM92" s="148">
        <f t="shared" si="50"/>
        <v>-0.63213150104903937</v>
      </c>
      <c r="BN92" s="149">
        <f t="shared" si="68"/>
        <v>-274.75412060625325</v>
      </c>
      <c r="BP92" s="82">
        <v>235</v>
      </c>
      <c r="BQ92" s="82" t="s">
        <v>515</v>
      </c>
      <c r="BR92" s="192">
        <v>9797</v>
      </c>
      <c r="BS92" s="192">
        <v>-2075533.6525686383</v>
      </c>
      <c r="BT92" s="192">
        <v>-13508600.892892784</v>
      </c>
      <c r="BU92" s="192">
        <v>2351928</v>
      </c>
      <c r="BW92" s="193">
        <f t="shared" si="69"/>
        <v>276394.34743136168</v>
      </c>
      <c r="BX92" s="194"/>
      <c r="BY92" s="149">
        <v>1765175.6544699676</v>
      </c>
      <c r="BZ92" s="194"/>
      <c r="CA92" s="149">
        <v>-1687106.4837009697</v>
      </c>
      <c r="CB92" s="192"/>
      <c r="CC92" s="192">
        <f t="shared" si="70"/>
        <v>354463.51820035954</v>
      </c>
      <c r="CD92" s="195">
        <f t="shared" si="51"/>
        <v>36.18082251713377</v>
      </c>
      <c r="CE92" s="194"/>
      <c r="CF92" s="149">
        <v>0</v>
      </c>
      <c r="CH92" s="147">
        <f t="shared" si="52"/>
        <v>-3903774.0717827445</v>
      </c>
      <c r="CI92" s="148">
        <f t="shared" si="53"/>
        <v>-0.91675816327529869</v>
      </c>
      <c r="CJ92" s="149">
        <f t="shared" si="71"/>
        <v>-398.46627251023216</v>
      </c>
      <c r="CL92" s="82">
        <v>235</v>
      </c>
      <c r="CM92" s="82" t="s">
        <v>515</v>
      </c>
      <c r="CN92" s="192">
        <v>9797</v>
      </c>
      <c r="CO92" s="192">
        <v>-2954792.4796271138</v>
      </c>
      <c r="CP92" s="192">
        <v>-14247825.988667484</v>
      </c>
      <c r="CQ92" s="192">
        <v>2351928</v>
      </c>
      <c r="CS92" s="193">
        <f t="shared" si="54"/>
        <v>-602864.47962711379</v>
      </c>
      <c r="CT92" s="194"/>
      <c r="CU92" s="149">
        <v>1765175.6544699676</v>
      </c>
      <c r="CV92" s="194"/>
      <c r="CW92" s="149">
        <v>-1687106.4837009697</v>
      </c>
      <c r="CX92" s="192"/>
      <c r="CY92" s="192">
        <f t="shared" si="55"/>
        <v>-524795.30885811592</v>
      </c>
      <c r="CZ92" s="195">
        <f t="shared" si="56"/>
        <v>-53.566939763000505</v>
      </c>
      <c r="DA92" s="194"/>
      <c r="DB92" s="149">
        <v>0</v>
      </c>
      <c r="DD92" s="147">
        <f t="shared" si="57"/>
        <v>-4783032.89884122</v>
      </c>
      <c r="DE92" s="148">
        <f t="shared" si="58"/>
        <v>-1.1232423738150783</v>
      </c>
      <c r="DF92" s="149">
        <f t="shared" si="59"/>
        <v>-488.21403479036644</v>
      </c>
      <c r="DH92" s="196">
        <v>1179972.4343079999</v>
      </c>
      <c r="DI92" s="197">
        <v>3681152.2960000001</v>
      </c>
      <c r="DJ92" s="198">
        <f t="shared" si="60"/>
        <v>2501179.8616920002</v>
      </c>
      <c r="DL92" s="196" t="e">
        <f>#REF!+DJ92</f>
        <v>#REF!</v>
      </c>
      <c r="DM92" s="198" t="e">
        <f t="shared" si="61"/>
        <v>#REF!</v>
      </c>
      <c r="DN92" s="82">
        <v>235</v>
      </c>
      <c r="DO92" s="82" t="s">
        <v>797</v>
      </c>
      <c r="DP92" s="192">
        <v>9615</v>
      </c>
      <c r="DQ92" s="192">
        <v>-22565.017261020839</v>
      </c>
      <c r="DR92" s="192">
        <v>-14247825.988667486</v>
      </c>
      <c r="DS92" s="192">
        <v>2398638</v>
      </c>
      <c r="DU92" s="193">
        <v>2329362.9827389792</v>
      </c>
      <c r="DV92" s="194"/>
      <c r="DW92" s="149">
        <v>1592633.1047302471</v>
      </c>
      <c r="DX92" s="194"/>
      <c r="DY92" s="149">
        <v>336241.50251387787</v>
      </c>
      <c r="DZ92" s="192"/>
      <c r="EA92" s="192">
        <v>4258237.5899831038</v>
      </c>
      <c r="EB92" s="195">
        <v>442.87442433521619</v>
      </c>
      <c r="ED92" s="196"/>
      <c r="EE92" s="197"/>
      <c r="EF92" s="198">
        <v>2501179.8616920002</v>
      </c>
      <c r="EH92" s="196">
        <v>6759417.451675104</v>
      </c>
      <c r="EI92" s="198">
        <v>563284.78763959196</v>
      </c>
      <c r="EK92" s="199">
        <v>1</v>
      </c>
    </row>
    <row r="93" spans="1:141" ht="13.8" x14ac:dyDescent="0.25">
      <c r="A93" s="30">
        <v>239</v>
      </c>
      <c r="B93" s="235" t="s">
        <v>136</v>
      </c>
      <c r="C93" s="180">
        <v>2202</v>
      </c>
      <c r="D93" s="180">
        <v>7795724.8841705481</v>
      </c>
      <c r="E93" s="181">
        <v>1843124.8776181068</v>
      </c>
      <c r="F93" s="200">
        <v>-468227</v>
      </c>
      <c r="G93" s="181">
        <f t="shared" si="72"/>
        <v>7327497.8841705481</v>
      </c>
      <c r="H93" s="183">
        <f t="shared" si="41"/>
        <v>3327.6557148821744</v>
      </c>
      <c r="I93" s="184">
        <v>1351945.3394998077</v>
      </c>
      <c r="J93" s="181">
        <f t="shared" si="42"/>
        <v>8679443.223670356</v>
      </c>
      <c r="K93" s="183">
        <f t="shared" si="43"/>
        <v>3941.6181760537493</v>
      </c>
      <c r="L93" s="185">
        <v>29191.095360000003</v>
      </c>
      <c r="M93" s="185">
        <v>66931.824400000012</v>
      </c>
      <c r="N93" s="186">
        <v>37740.729040000006</v>
      </c>
      <c r="O93" s="187">
        <v>760</v>
      </c>
      <c r="P93" s="159">
        <f t="shared" si="44"/>
        <v>8717943.9527103566</v>
      </c>
      <c r="Q93" s="188">
        <v>124164</v>
      </c>
      <c r="R93" s="189"/>
      <c r="S93" s="190"/>
      <c r="U93" s="184"/>
      <c r="W93" s="82">
        <v>236</v>
      </c>
      <c r="X93" s="82" t="s">
        <v>516</v>
      </c>
      <c r="Y93" s="192">
        <v>4261</v>
      </c>
      <c r="Z93" s="192">
        <v>10052293.321517546</v>
      </c>
      <c r="AA93" s="192">
        <v>3557360.0359945474</v>
      </c>
      <c r="AB93" s="192">
        <v>854647</v>
      </c>
      <c r="AD93" s="193">
        <f t="shared" si="62"/>
        <v>10906940.321517546</v>
      </c>
      <c r="AE93" s="194"/>
      <c r="AF93" s="149">
        <v>2485545.0416572448</v>
      </c>
      <c r="AG93" s="194"/>
      <c r="AH93" s="149">
        <f t="shared" si="63"/>
        <v>-52253.374068384241</v>
      </c>
      <c r="AI93" s="149">
        <v>-74734.476865247241</v>
      </c>
      <c r="AJ93" s="192"/>
      <c r="AK93" s="192">
        <f t="shared" si="64"/>
        <v>13340231.989106406</v>
      </c>
      <c r="AL93" s="195">
        <f t="shared" si="45"/>
        <v>3130.7749329045778</v>
      </c>
      <c r="AM93" s="194"/>
      <c r="AN93" s="149">
        <v>0</v>
      </c>
      <c r="AP93" s="147">
        <f t="shared" si="46"/>
        <v>-337835.2948623579</v>
      </c>
      <c r="AQ93" s="148">
        <f t="shared" si="47"/>
        <v>-2.4699051982169606E-2</v>
      </c>
      <c r="AR93" s="149">
        <f t="shared" si="65"/>
        <v>-79.285448219281363</v>
      </c>
      <c r="AT93" s="82">
        <v>236</v>
      </c>
      <c r="AU93" s="82" t="s">
        <v>516</v>
      </c>
      <c r="AV93" s="192">
        <v>4261</v>
      </c>
      <c r="AW93" s="192">
        <v>10020610.257039754</v>
      </c>
      <c r="AX93" s="192">
        <v>3567962.132598307</v>
      </c>
      <c r="AY93" s="192">
        <v>854647</v>
      </c>
      <c r="BA93" s="193">
        <f t="shared" si="66"/>
        <v>10875257.257039754</v>
      </c>
      <c r="BB93" s="194"/>
      <c r="BC93" s="149">
        <v>2485545.0416572448</v>
      </c>
      <c r="BD93" s="194"/>
      <c r="BE93" s="149">
        <v>-74734.476865247241</v>
      </c>
      <c r="BF93" s="192"/>
      <c r="BG93" s="192">
        <f t="shared" si="67"/>
        <v>13286067.821831752</v>
      </c>
      <c r="BH93" s="195">
        <f t="shared" si="48"/>
        <v>3118.0633235934642</v>
      </c>
      <c r="BI93" s="194"/>
      <c r="BJ93" s="149">
        <v>0</v>
      </c>
      <c r="BL93" s="147">
        <f t="shared" si="49"/>
        <v>-391999.46213701181</v>
      </c>
      <c r="BM93" s="148">
        <f t="shared" si="50"/>
        <v>-2.8658980395311458E-2</v>
      </c>
      <c r="BN93" s="149">
        <f t="shared" si="68"/>
        <v>-91.997057530394699</v>
      </c>
      <c r="BP93" s="82">
        <v>236</v>
      </c>
      <c r="BQ93" s="82" t="s">
        <v>516</v>
      </c>
      <c r="BR93" s="192">
        <v>4261</v>
      </c>
      <c r="BS93" s="192">
        <v>10137222.284843627</v>
      </c>
      <c r="BT93" s="192">
        <v>3682243.0659944708</v>
      </c>
      <c r="BU93" s="192">
        <v>854647</v>
      </c>
      <c r="BW93" s="193">
        <f t="shared" si="69"/>
        <v>10991869.284843627</v>
      </c>
      <c r="BX93" s="194"/>
      <c r="BY93" s="149">
        <v>2469946.5210716259</v>
      </c>
      <c r="BZ93" s="194"/>
      <c r="CA93" s="149">
        <v>-347545.69729204394</v>
      </c>
      <c r="CB93" s="192"/>
      <c r="CC93" s="192">
        <f t="shared" si="70"/>
        <v>13114270.108623208</v>
      </c>
      <c r="CD93" s="195">
        <f t="shared" si="51"/>
        <v>3077.7446863701498</v>
      </c>
      <c r="CE93" s="194"/>
      <c r="CF93" s="149">
        <v>0</v>
      </c>
      <c r="CH93" s="147">
        <f t="shared" si="52"/>
        <v>-563797.17534555495</v>
      </c>
      <c r="CI93" s="148">
        <f t="shared" si="53"/>
        <v>-4.1219067258599286E-2</v>
      </c>
      <c r="CJ93" s="149">
        <f t="shared" si="71"/>
        <v>-132.31569475370921</v>
      </c>
      <c r="CL93" s="82">
        <v>236</v>
      </c>
      <c r="CM93" s="82" t="s">
        <v>516</v>
      </c>
      <c r="CN93" s="192">
        <v>4261</v>
      </c>
      <c r="CO93" s="192">
        <v>9568959.638629606</v>
      </c>
      <c r="CP93" s="192">
        <v>3295487.503606197</v>
      </c>
      <c r="CQ93" s="192">
        <v>905768</v>
      </c>
      <c r="CS93" s="193">
        <f t="shared" si="54"/>
        <v>10474727.638629606</v>
      </c>
      <c r="CT93" s="194"/>
      <c r="CU93" s="149">
        <v>2469946.5210716259</v>
      </c>
      <c r="CV93" s="194"/>
      <c r="CW93" s="149">
        <v>-347545.69729204394</v>
      </c>
      <c r="CX93" s="192"/>
      <c r="CY93" s="192">
        <f t="shared" si="55"/>
        <v>12597128.462409187</v>
      </c>
      <c r="CZ93" s="195">
        <f t="shared" si="56"/>
        <v>2956.3784234708255</v>
      </c>
      <c r="DA93" s="194"/>
      <c r="DB93" s="149">
        <v>0</v>
      </c>
      <c r="DD93" s="147">
        <f t="shared" si="57"/>
        <v>-1080938.8215595763</v>
      </c>
      <c r="DE93" s="148">
        <f t="shared" si="58"/>
        <v>-7.9027160717836165E-2</v>
      </c>
      <c r="DF93" s="149">
        <f t="shared" si="59"/>
        <v>-253.68195765303363</v>
      </c>
      <c r="DH93" s="196">
        <v>74832.878099999987</v>
      </c>
      <c r="DI93" s="197">
        <v>205331.63009999998</v>
      </c>
      <c r="DJ93" s="198">
        <f t="shared" si="60"/>
        <v>130498.75199999999</v>
      </c>
      <c r="DL93" s="196" t="e">
        <f>#REF!+DJ93</f>
        <v>#REF!</v>
      </c>
      <c r="DM93" s="198" t="e">
        <f t="shared" si="61"/>
        <v>#REF!</v>
      </c>
      <c r="DN93" s="82">
        <v>236</v>
      </c>
      <c r="DO93" s="82" t="s">
        <v>798</v>
      </c>
      <c r="DP93" s="192">
        <v>4273</v>
      </c>
      <c r="DQ93" s="192">
        <v>10440389.803707879</v>
      </c>
      <c r="DR93" s="192">
        <v>3295487.5036061988</v>
      </c>
      <c r="DS93" s="192">
        <v>768949</v>
      </c>
      <c r="DU93" s="193">
        <v>11295036.803707879</v>
      </c>
      <c r="DV93" s="194"/>
      <c r="DW93" s="149">
        <v>2313764.3797582788</v>
      </c>
      <c r="DX93" s="194"/>
      <c r="DY93" s="149">
        <v>69266.10050260459</v>
      </c>
      <c r="DZ93" s="192"/>
      <c r="EA93" s="192">
        <v>13678067.283968763</v>
      </c>
      <c r="EB93" s="195">
        <v>3201.0454678138926</v>
      </c>
      <c r="ED93" s="196"/>
      <c r="EE93" s="197"/>
      <c r="EF93" s="198">
        <v>130498.75199999999</v>
      </c>
      <c r="EH93" s="196">
        <v>13808566.035968764</v>
      </c>
      <c r="EI93" s="198">
        <v>1150713.8363307302</v>
      </c>
      <c r="EK93" s="199">
        <v>16</v>
      </c>
    </row>
    <row r="94" spans="1:141" ht="13.8" x14ac:dyDescent="0.25">
      <c r="A94" s="30">
        <v>240</v>
      </c>
      <c r="B94" s="235" t="s">
        <v>137</v>
      </c>
      <c r="C94" s="180">
        <v>20707</v>
      </c>
      <c r="D94" s="180">
        <v>42444631.617751263</v>
      </c>
      <c r="E94" s="181">
        <v>6512438.7449583942</v>
      </c>
      <c r="F94" s="182">
        <v>1064590</v>
      </c>
      <c r="G94" s="181">
        <f t="shared" si="72"/>
        <v>43509221.617751263</v>
      </c>
      <c r="H94" s="183">
        <f t="shared" si="41"/>
        <v>2101.1842187545885</v>
      </c>
      <c r="I94" s="184">
        <v>9230101.3713114653</v>
      </c>
      <c r="J94" s="181">
        <f t="shared" si="42"/>
        <v>52739322.989062726</v>
      </c>
      <c r="K94" s="183">
        <f t="shared" si="43"/>
        <v>2546.93209972776</v>
      </c>
      <c r="L94" s="185">
        <v>317488.72624000005</v>
      </c>
      <c r="M94" s="185">
        <v>96805.752399999998</v>
      </c>
      <c r="N94" s="186">
        <v>-220682.97384000005</v>
      </c>
      <c r="O94" s="187">
        <v>24</v>
      </c>
      <c r="P94" s="159">
        <f t="shared" si="44"/>
        <v>52518664.015222728</v>
      </c>
      <c r="Q94" s="188">
        <v>1436618</v>
      </c>
      <c r="R94" s="189"/>
      <c r="S94" s="190"/>
      <c r="U94" s="184"/>
      <c r="W94" s="82">
        <v>239</v>
      </c>
      <c r="X94" s="82" t="s">
        <v>517</v>
      </c>
      <c r="Y94" s="192">
        <v>2202</v>
      </c>
      <c r="Z94" s="192">
        <v>7807534.056265302</v>
      </c>
      <c r="AA94" s="192">
        <v>1843124.8776181056</v>
      </c>
      <c r="AB94" s="192">
        <v>-466039</v>
      </c>
      <c r="AD94" s="193">
        <f t="shared" si="62"/>
        <v>7341495.056265302</v>
      </c>
      <c r="AE94" s="194"/>
      <c r="AF94" s="149">
        <v>1381683.7740914356</v>
      </c>
      <c r="AG94" s="194"/>
      <c r="AH94" s="149">
        <f t="shared" si="63"/>
        <v>-27992.108768166967</v>
      </c>
      <c r="AI94" s="149">
        <v>-40035.225331215552</v>
      </c>
      <c r="AJ94" s="192"/>
      <c r="AK94" s="192">
        <f t="shared" si="64"/>
        <v>8695186.7215885706</v>
      </c>
      <c r="AL94" s="195">
        <f t="shared" si="45"/>
        <v>3948.7678118022573</v>
      </c>
      <c r="AM94" s="194"/>
      <c r="AN94" s="149">
        <v>0</v>
      </c>
      <c r="AP94" s="147">
        <f t="shared" si="46"/>
        <v>-84655.124726202339</v>
      </c>
      <c r="AQ94" s="148">
        <f t="shared" si="47"/>
        <v>-9.64198743075711E-3</v>
      </c>
      <c r="AR94" s="149">
        <f t="shared" si="65"/>
        <v>-38.444652464215416</v>
      </c>
      <c r="AT94" s="82">
        <v>239</v>
      </c>
      <c r="AU94" s="82" t="s">
        <v>517</v>
      </c>
      <c r="AV94" s="192">
        <v>2202</v>
      </c>
      <c r="AW94" s="192">
        <v>7801132.0406559603</v>
      </c>
      <c r="AX94" s="192">
        <v>1846138.5081271287</v>
      </c>
      <c r="AY94" s="192">
        <v>-466039</v>
      </c>
      <c r="BA94" s="193">
        <f t="shared" si="66"/>
        <v>7335093.0406559603</v>
      </c>
      <c r="BB94" s="194"/>
      <c r="BC94" s="149">
        <v>1381683.7740914356</v>
      </c>
      <c r="BD94" s="194"/>
      <c r="BE94" s="149">
        <v>-40035.225331215552</v>
      </c>
      <c r="BF94" s="192"/>
      <c r="BG94" s="192">
        <f t="shared" si="67"/>
        <v>8676741.5894161817</v>
      </c>
      <c r="BH94" s="195">
        <f t="shared" si="48"/>
        <v>3940.3912758474939</v>
      </c>
      <c r="BI94" s="194"/>
      <c r="BJ94" s="149">
        <v>0</v>
      </c>
      <c r="BL94" s="147">
        <f t="shared" si="49"/>
        <v>-103100.25689859129</v>
      </c>
      <c r="BM94" s="148">
        <f t="shared" si="50"/>
        <v>-1.1742837593579926E-2</v>
      </c>
      <c r="BN94" s="149">
        <f t="shared" si="68"/>
        <v>-46.821188418978792</v>
      </c>
      <c r="BP94" s="82">
        <v>239</v>
      </c>
      <c r="BQ94" s="82" t="s">
        <v>517</v>
      </c>
      <c r="BR94" s="192">
        <v>2202</v>
      </c>
      <c r="BS94" s="192">
        <v>7751982.3056273879</v>
      </c>
      <c r="BT94" s="192">
        <v>1795580.0866657263</v>
      </c>
      <c r="BU94" s="192">
        <v>-466039</v>
      </c>
      <c r="BW94" s="193">
        <f t="shared" si="69"/>
        <v>7285943.3056273879</v>
      </c>
      <c r="BX94" s="194"/>
      <c r="BY94" s="149">
        <v>1381471.8836930194</v>
      </c>
      <c r="BZ94" s="194"/>
      <c r="CA94" s="149">
        <v>-186180.07227199417</v>
      </c>
      <c r="CB94" s="192"/>
      <c r="CC94" s="192">
        <f t="shared" si="70"/>
        <v>8481235.1170484144</v>
      </c>
      <c r="CD94" s="195">
        <f t="shared" si="51"/>
        <v>3851.6054119202608</v>
      </c>
      <c r="CE94" s="194"/>
      <c r="CF94" s="149">
        <v>0</v>
      </c>
      <c r="CH94" s="147">
        <f t="shared" si="52"/>
        <v>-298606.72926635854</v>
      </c>
      <c r="CI94" s="148">
        <f t="shared" si="53"/>
        <v>-3.4010490677767152E-2</v>
      </c>
      <c r="CJ94" s="149">
        <f t="shared" si="71"/>
        <v>-135.60705234621187</v>
      </c>
      <c r="CL94" s="82">
        <v>239</v>
      </c>
      <c r="CM94" s="82" t="s">
        <v>517</v>
      </c>
      <c r="CN94" s="192">
        <v>2202</v>
      </c>
      <c r="CO94" s="192">
        <v>7600635.7279390786</v>
      </c>
      <c r="CP94" s="192">
        <v>1965502.0222153105</v>
      </c>
      <c r="CQ94" s="192">
        <v>-466039</v>
      </c>
      <c r="CS94" s="193">
        <f t="shared" si="54"/>
        <v>7134596.7279390786</v>
      </c>
      <c r="CT94" s="194"/>
      <c r="CU94" s="149">
        <v>1381471.8836930194</v>
      </c>
      <c r="CV94" s="194"/>
      <c r="CW94" s="149">
        <v>-186180.07227199417</v>
      </c>
      <c r="CX94" s="192"/>
      <c r="CY94" s="192">
        <f t="shared" si="55"/>
        <v>8329888.5393601032</v>
      </c>
      <c r="CZ94" s="195">
        <f t="shared" si="56"/>
        <v>3782.873996076341</v>
      </c>
      <c r="DA94" s="194"/>
      <c r="DB94" s="149">
        <v>0</v>
      </c>
      <c r="DD94" s="147">
        <f t="shared" si="57"/>
        <v>-449953.30695466977</v>
      </c>
      <c r="DE94" s="148">
        <f t="shared" si="58"/>
        <v>-5.1248452401626343E-2</v>
      </c>
      <c r="DF94" s="149">
        <f t="shared" si="59"/>
        <v>-204.33846819013158</v>
      </c>
      <c r="DH94" s="196">
        <v>17263.897400000002</v>
      </c>
      <c r="DI94" s="197">
        <v>77551.602100000004</v>
      </c>
      <c r="DJ94" s="198">
        <f t="shared" si="60"/>
        <v>60287.704700000002</v>
      </c>
      <c r="DL94" s="196" t="e">
        <f>#REF!+DJ94</f>
        <v>#REF!</v>
      </c>
      <c r="DM94" s="198" t="e">
        <f t="shared" si="61"/>
        <v>#REF!</v>
      </c>
      <c r="DN94" s="82">
        <v>239</v>
      </c>
      <c r="DO94" s="82" t="s">
        <v>136</v>
      </c>
      <c r="DP94" s="192">
        <v>2244</v>
      </c>
      <c r="DQ94" s="192">
        <v>7912783.9491148088</v>
      </c>
      <c r="DR94" s="192">
        <v>1965502.0222153105</v>
      </c>
      <c r="DS94" s="192">
        <v>-467835</v>
      </c>
      <c r="DU94" s="193">
        <v>7446744.9491148088</v>
      </c>
      <c r="DV94" s="194"/>
      <c r="DW94" s="149">
        <v>1295991.0758471775</v>
      </c>
      <c r="DX94" s="194"/>
      <c r="DY94" s="149">
        <v>37105.821352787651</v>
      </c>
      <c r="DZ94" s="192"/>
      <c r="EA94" s="192">
        <v>8779841.846314773</v>
      </c>
      <c r="EB94" s="195">
        <v>3912.5854930101482</v>
      </c>
      <c r="ED94" s="196"/>
      <c r="EE94" s="197"/>
      <c r="EF94" s="198">
        <v>60287.704700000002</v>
      </c>
      <c r="EH94" s="196">
        <v>8840129.5510147735</v>
      </c>
      <c r="EI94" s="198">
        <v>736677.46258456446</v>
      </c>
      <c r="EK94" s="199">
        <v>11</v>
      </c>
    </row>
    <row r="95" spans="1:141" ht="13.8" x14ac:dyDescent="0.25">
      <c r="A95" s="30">
        <v>241</v>
      </c>
      <c r="B95" s="235" t="s">
        <v>138</v>
      </c>
      <c r="C95" s="180">
        <v>8079</v>
      </c>
      <c r="D95" s="180">
        <v>12136546.382363351</v>
      </c>
      <c r="E95" s="181">
        <v>1415981.9179463084</v>
      </c>
      <c r="F95" s="200">
        <v>-553651</v>
      </c>
      <c r="G95" s="181">
        <f t="shared" si="72"/>
        <v>11582895.382363351</v>
      </c>
      <c r="H95" s="183">
        <f t="shared" si="41"/>
        <v>1433.7040948586894</v>
      </c>
      <c r="I95" s="184">
        <v>3286980.9093101313</v>
      </c>
      <c r="J95" s="181">
        <f t="shared" si="42"/>
        <v>14869876.291673481</v>
      </c>
      <c r="K95" s="183">
        <f t="shared" si="43"/>
        <v>1840.5590161744624</v>
      </c>
      <c r="L95" s="185">
        <v>305994.37680000003</v>
      </c>
      <c r="M95" s="185">
        <v>241836.55999999997</v>
      </c>
      <c r="N95" s="186">
        <v>-64157.816800000059</v>
      </c>
      <c r="O95" s="187">
        <v>9</v>
      </c>
      <c r="P95" s="159">
        <f t="shared" si="44"/>
        <v>14805727.474873481</v>
      </c>
      <c r="Q95" s="188">
        <v>556783</v>
      </c>
      <c r="R95" s="189"/>
      <c r="S95" s="190"/>
      <c r="U95" s="184"/>
      <c r="W95" s="82">
        <v>240</v>
      </c>
      <c r="X95" s="82" t="s">
        <v>518</v>
      </c>
      <c r="Y95" s="192">
        <v>20707</v>
      </c>
      <c r="Z95" s="192">
        <v>42453455.530616499</v>
      </c>
      <c r="AA95" s="192">
        <v>6512438.7449583942</v>
      </c>
      <c r="AB95" s="192">
        <v>1478493</v>
      </c>
      <c r="AD95" s="193">
        <f t="shared" si="62"/>
        <v>43931948.530616499</v>
      </c>
      <c r="AE95" s="194"/>
      <c r="AF95" s="149">
        <v>9591445.8006288726</v>
      </c>
      <c r="AG95" s="194"/>
      <c r="AH95" s="149">
        <f t="shared" si="63"/>
        <v>-305391.17042909533</v>
      </c>
      <c r="AI95" s="149">
        <v>-436780.3949160318</v>
      </c>
      <c r="AJ95" s="192"/>
      <c r="AK95" s="192">
        <f t="shared" si="64"/>
        <v>53218003.160816275</v>
      </c>
      <c r="AL95" s="195">
        <f t="shared" si="45"/>
        <v>2570.0489284211267</v>
      </c>
      <c r="AM95" s="194"/>
      <c r="AN95" s="149">
        <v>0</v>
      </c>
      <c r="AP95" s="147">
        <f t="shared" si="46"/>
        <v>-1181256.113254346</v>
      </c>
      <c r="AQ95" s="148">
        <f t="shared" si="47"/>
        <v>-2.171456245944494E-2</v>
      </c>
      <c r="AR95" s="149">
        <f t="shared" si="65"/>
        <v>-57.046221724747475</v>
      </c>
      <c r="AT95" s="82">
        <v>240</v>
      </c>
      <c r="AU95" s="82" t="s">
        <v>518</v>
      </c>
      <c r="AV95" s="192">
        <v>20707</v>
      </c>
      <c r="AW95" s="192">
        <v>42209119.452905968</v>
      </c>
      <c r="AX95" s="192">
        <v>6530509.4345265217</v>
      </c>
      <c r="AY95" s="192">
        <v>1478493</v>
      </c>
      <c r="BA95" s="193">
        <f t="shared" si="66"/>
        <v>43687612.452905968</v>
      </c>
      <c r="BB95" s="194"/>
      <c r="BC95" s="149">
        <v>9591445.8006288726</v>
      </c>
      <c r="BD95" s="194"/>
      <c r="BE95" s="149">
        <v>-436780.3949160318</v>
      </c>
      <c r="BF95" s="192"/>
      <c r="BG95" s="192">
        <f t="shared" si="67"/>
        <v>52842277.858618803</v>
      </c>
      <c r="BH95" s="195">
        <f t="shared" si="48"/>
        <v>2551.9040835765104</v>
      </c>
      <c r="BI95" s="194"/>
      <c r="BJ95" s="149">
        <v>0</v>
      </c>
      <c r="BL95" s="147">
        <f t="shared" si="49"/>
        <v>-1556981.4154518172</v>
      </c>
      <c r="BM95" s="148">
        <f t="shared" si="50"/>
        <v>-2.8621371618454218E-2</v>
      </c>
      <c r="BN95" s="149">
        <f t="shared" si="68"/>
        <v>-75.191066569363855</v>
      </c>
      <c r="BP95" s="82">
        <v>240</v>
      </c>
      <c r="BQ95" s="82" t="s">
        <v>518</v>
      </c>
      <c r="BR95" s="192">
        <v>20707</v>
      </c>
      <c r="BS95" s="192">
        <v>42492146.444106162</v>
      </c>
      <c r="BT95" s="192">
        <v>6793621.5913614715</v>
      </c>
      <c r="BU95" s="192">
        <v>1478493</v>
      </c>
      <c r="BW95" s="193">
        <f t="shared" si="69"/>
        <v>43970639.444106162</v>
      </c>
      <c r="BX95" s="194"/>
      <c r="BY95" s="149">
        <v>9512856.3849158622</v>
      </c>
      <c r="BZ95" s="194"/>
      <c r="CA95" s="149">
        <v>-2031206.3893656104</v>
      </c>
      <c r="CB95" s="192"/>
      <c r="CC95" s="192">
        <f t="shared" si="70"/>
        <v>51452289.439656407</v>
      </c>
      <c r="CD95" s="195">
        <f t="shared" si="51"/>
        <v>2484.7775843751583</v>
      </c>
      <c r="CE95" s="194"/>
      <c r="CF95" s="149">
        <v>0</v>
      </c>
      <c r="CH95" s="147">
        <f t="shared" si="52"/>
        <v>-2946969.8344142139</v>
      </c>
      <c r="CI95" s="148">
        <f t="shared" si="53"/>
        <v>-5.4172977237925107E-2</v>
      </c>
      <c r="CJ95" s="149">
        <f t="shared" si="71"/>
        <v>-142.3175657707159</v>
      </c>
      <c r="CL95" s="82">
        <v>240</v>
      </c>
      <c r="CM95" s="82" t="s">
        <v>518</v>
      </c>
      <c r="CN95" s="192">
        <v>20707</v>
      </c>
      <c r="CO95" s="192">
        <v>38439692.388015397</v>
      </c>
      <c r="CP95" s="192">
        <v>4368155.980256726</v>
      </c>
      <c r="CQ95" s="192">
        <v>1465218</v>
      </c>
      <c r="CS95" s="193">
        <f t="shared" si="54"/>
        <v>39904910.388015397</v>
      </c>
      <c r="CT95" s="194"/>
      <c r="CU95" s="149">
        <v>9512856.3849158622</v>
      </c>
      <c r="CV95" s="194"/>
      <c r="CW95" s="149">
        <v>-2031206.3893656104</v>
      </c>
      <c r="CX95" s="192"/>
      <c r="CY95" s="192">
        <f t="shared" si="55"/>
        <v>47386560.383565649</v>
      </c>
      <c r="CZ95" s="195">
        <f t="shared" si="56"/>
        <v>2288.431949754462</v>
      </c>
      <c r="DA95" s="194"/>
      <c r="DB95" s="149">
        <v>0</v>
      </c>
      <c r="DD95" s="147">
        <f t="shared" si="57"/>
        <v>-7012698.8905049711</v>
      </c>
      <c r="DE95" s="148">
        <f t="shared" si="58"/>
        <v>-0.12891166137344026</v>
      </c>
      <c r="DF95" s="149">
        <f t="shared" si="59"/>
        <v>-338.66320039141215</v>
      </c>
      <c r="DH95" s="196">
        <v>264477.47071999998</v>
      </c>
      <c r="DI95" s="197">
        <v>145587.67019999999</v>
      </c>
      <c r="DJ95" s="198">
        <f t="shared" si="60"/>
        <v>-118889.80051999999</v>
      </c>
      <c r="DL95" s="196" t="e">
        <f>#REF!+DJ95</f>
        <v>#REF!</v>
      </c>
      <c r="DM95" s="198" t="e">
        <f t="shared" si="61"/>
        <v>#REF!</v>
      </c>
      <c r="DN95" s="82">
        <v>240</v>
      </c>
      <c r="DO95" s="82" t="s">
        <v>137</v>
      </c>
      <c r="DP95" s="192">
        <v>21021</v>
      </c>
      <c r="DQ95" s="192">
        <v>43562822.004163697</v>
      </c>
      <c r="DR95" s="192">
        <v>4368155.9802567419</v>
      </c>
      <c r="DS95" s="192">
        <v>1446416</v>
      </c>
      <c r="DU95" s="193">
        <v>45041315.004163697</v>
      </c>
      <c r="DV95" s="194"/>
      <c r="DW95" s="149">
        <v>8953123.4202802088</v>
      </c>
      <c r="DX95" s="194"/>
      <c r="DY95" s="149">
        <v>404820.84962671023</v>
      </c>
      <c r="DZ95" s="192"/>
      <c r="EA95" s="192">
        <v>54399259.274070621</v>
      </c>
      <c r="EB95" s="195">
        <v>2587.8530647481384</v>
      </c>
      <c r="ED95" s="196"/>
      <c r="EE95" s="197"/>
      <c r="EF95" s="198">
        <v>-118889.80051999999</v>
      </c>
      <c r="EH95" s="196">
        <v>54280369.473550618</v>
      </c>
      <c r="EI95" s="198">
        <v>4523364.1227958845</v>
      </c>
      <c r="EK95" s="199">
        <v>19</v>
      </c>
    </row>
    <row r="96" spans="1:141" ht="13.8" x14ac:dyDescent="0.25">
      <c r="A96" s="30">
        <v>244</v>
      </c>
      <c r="B96" s="235" t="s">
        <v>139</v>
      </c>
      <c r="C96" s="180">
        <v>18355</v>
      </c>
      <c r="D96" s="180">
        <v>24948292.368225351</v>
      </c>
      <c r="E96" s="181">
        <v>2690458.889141521</v>
      </c>
      <c r="F96" s="200">
        <v>-251452</v>
      </c>
      <c r="G96" s="181">
        <f t="shared" si="72"/>
        <v>24696840.368225351</v>
      </c>
      <c r="H96" s="183">
        <f t="shared" si="41"/>
        <v>1345.5102352615284</v>
      </c>
      <c r="I96" s="184">
        <v>5757414.2614776297</v>
      </c>
      <c r="J96" s="181">
        <f t="shared" si="42"/>
        <v>30454254.629702982</v>
      </c>
      <c r="K96" s="183">
        <f t="shared" si="43"/>
        <v>1659.1803121603368</v>
      </c>
      <c r="L96" s="185">
        <v>553949.40176799998</v>
      </c>
      <c r="M96" s="185">
        <v>453941.44880000007</v>
      </c>
      <c r="N96" s="186">
        <v>-100007.95296799991</v>
      </c>
      <c r="O96" s="187">
        <v>2522</v>
      </c>
      <c r="P96" s="159">
        <f t="shared" si="44"/>
        <v>30356768.67673498</v>
      </c>
      <c r="Q96" s="188">
        <v>1219136</v>
      </c>
      <c r="R96" s="189"/>
      <c r="S96" s="190"/>
      <c r="U96" s="184"/>
      <c r="W96" s="82">
        <v>241</v>
      </c>
      <c r="X96" s="82" t="s">
        <v>519</v>
      </c>
      <c r="Y96" s="192">
        <v>8079</v>
      </c>
      <c r="Z96" s="192">
        <v>12104120.950721461</v>
      </c>
      <c r="AA96" s="192">
        <v>1415981.9179463084</v>
      </c>
      <c r="AB96" s="192">
        <v>-675844</v>
      </c>
      <c r="AD96" s="193">
        <f t="shared" si="62"/>
        <v>11428276.950721461</v>
      </c>
      <c r="AE96" s="194"/>
      <c r="AF96" s="149">
        <v>3431280.9682691232</v>
      </c>
      <c r="AG96" s="194"/>
      <c r="AH96" s="149">
        <f t="shared" si="63"/>
        <v>-137091.85321364316</v>
      </c>
      <c r="AI96" s="149">
        <v>-196073.23192183851</v>
      </c>
      <c r="AJ96" s="192"/>
      <c r="AK96" s="192">
        <f t="shared" si="64"/>
        <v>14722466.06577694</v>
      </c>
      <c r="AL96" s="195">
        <f t="shared" si="45"/>
        <v>1822.3129181553336</v>
      </c>
      <c r="AM96" s="194"/>
      <c r="AN96" s="149">
        <v>0</v>
      </c>
      <c r="AP96" s="147">
        <f t="shared" si="46"/>
        <v>-1511838.6506423876</v>
      </c>
      <c r="AQ96" s="148">
        <f t="shared" si="47"/>
        <v>-9.3126171834961205E-2</v>
      </c>
      <c r="AR96" s="149">
        <f t="shared" si="65"/>
        <v>-187.13190378046633</v>
      </c>
      <c r="AT96" s="82">
        <v>241</v>
      </c>
      <c r="AU96" s="82" t="s">
        <v>519</v>
      </c>
      <c r="AV96" s="192">
        <v>8079</v>
      </c>
      <c r="AW96" s="192">
        <v>12040441.008763811</v>
      </c>
      <c r="AX96" s="192">
        <v>1445825.9504338284</v>
      </c>
      <c r="AY96" s="192">
        <v>-675844</v>
      </c>
      <c r="BA96" s="193">
        <f t="shared" si="66"/>
        <v>11364597.008763811</v>
      </c>
      <c r="BB96" s="194"/>
      <c r="BC96" s="149">
        <v>3431280.9682691232</v>
      </c>
      <c r="BD96" s="194"/>
      <c r="BE96" s="149">
        <v>-196073.23192183851</v>
      </c>
      <c r="BF96" s="192"/>
      <c r="BG96" s="192">
        <f t="shared" si="67"/>
        <v>14599804.745111095</v>
      </c>
      <c r="BH96" s="195">
        <f t="shared" si="48"/>
        <v>1807.1301825858516</v>
      </c>
      <c r="BI96" s="194"/>
      <c r="BJ96" s="149">
        <v>0</v>
      </c>
      <c r="BL96" s="147">
        <f t="shared" si="49"/>
        <v>-1634499.9713082332</v>
      </c>
      <c r="BM96" s="148">
        <f t="shared" si="50"/>
        <v>-0.10068185856183325</v>
      </c>
      <c r="BN96" s="149">
        <f t="shared" si="68"/>
        <v>-202.31463934994841</v>
      </c>
      <c r="BP96" s="82">
        <v>241</v>
      </c>
      <c r="BQ96" s="82" t="s">
        <v>519</v>
      </c>
      <c r="BR96" s="192">
        <v>8079</v>
      </c>
      <c r="BS96" s="192">
        <v>12210526.739536166</v>
      </c>
      <c r="BT96" s="192">
        <v>1608293.2538422318</v>
      </c>
      <c r="BU96" s="192">
        <v>-675844</v>
      </c>
      <c r="BW96" s="193">
        <f t="shared" si="69"/>
        <v>11534682.739536166</v>
      </c>
      <c r="BX96" s="194"/>
      <c r="BY96" s="149">
        <v>3397765.8387053632</v>
      </c>
      <c r="BZ96" s="194"/>
      <c r="CA96" s="149">
        <v>-911820.23300237046</v>
      </c>
      <c r="CB96" s="192"/>
      <c r="CC96" s="192">
        <f t="shared" si="70"/>
        <v>14020628.345239159</v>
      </c>
      <c r="CD96" s="195">
        <f t="shared" si="51"/>
        <v>1735.4410626611163</v>
      </c>
      <c r="CE96" s="194"/>
      <c r="CF96" s="149">
        <v>0</v>
      </c>
      <c r="CH96" s="147">
        <f t="shared" si="52"/>
        <v>-2213676.3711801693</v>
      </c>
      <c r="CI96" s="148">
        <f t="shared" si="53"/>
        <v>-0.13635794139931742</v>
      </c>
      <c r="CJ96" s="149">
        <f t="shared" si="71"/>
        <v>-274.00375927468366</v>
      </c>
      <c r="CL96" s="82">
        <v>241</v>
      </c>
      <c r="CM96" s="82" t="s">
        <v>519</v>
      </c>
      <c r="CN96" s="192">
        <v>8079</v>
      </c>
      <c r="CO96" s="192">
        <v>11444250.173137924</v>
      </c>
      <c r="CP96" s="192">
        <v>1379382.7720181551</v>
      </c>
      <c r="CQ96" s="192">
        <v>-675844</v>
      </c>
      <c r="CS96" s="193">
        <f t="shared" si="54"/>
        <v>10768406.173137924</v>
      </c>
      <c r="CT96" s="194"/>
      <c r="CU96" s="149">
        <v>3397765.8387053632</v>
      </c>
      <c r="CV96" s="194"/>
      <c r="CW96" s="149">
        <v>-911820.23300237046</v>
      </c>
      <c r="CX96" s="192"/>
      <c r="CY96" s="192">
        <f t="shared" si="55"/>
        <v>13254351.778840916</v>
      </c>
      <c r="CZ96" s="195">
        <f t="shared" si="56"/>
        <v>1640.5931153411209</v>
      </c>
      <c r="DA96" s="194"/>
      <c r="DB96" s="149">
        <v>0</v>
      </c>
      <c r="DD96" s="147">
        <f t="shared" si="57"/>
        <v>-2979952.9375784118</v>
      </c>
      <c r="DE96" s="148">
        <f t="shared" si="58"/>
        <v>-0.18355901220484647</v>
      </c>
      <c r="DF96" s="149">
        <f t="shared" si="59"/>
        <v>-368.851706594679</v>
      </c>
      <c r="DH96" s="196">
        <v>321516.30024000007</v>
      </c>
      <c r="DI96" s="197">
        <v>207982.38600000003</v>
      </c>
      <c r="DJ96" s="198">
        <f t="shared" si="60"/>
        <v>-113533.91424000004</v>
      </c>
      <c r="DL96" s="196" t="e">
        <f>#REF!+DJ96</f>
        <v>#REF!</v>
      </c>
      <c r="DM96" s="198" t="e">
        <f t="shared" si="61"/>
        <v>#REF!</v>
      </c>
      <c r="DN96" s="82">
        <v>241</v>
      </c>
      <c r="DO96" s="82" t="s">
        <v>138</v>
      </c>
      <c r="DP96" s="192">
        <v>8147</v>
      </c>
      <c r="DQ96" s="192">
        <v>13528391.016325593</v>
      </c>
      <c r="DR96" s="192">
        <v>1379382.7720181551</v>
      </c>
      <c r="DS96" s="192">
        <v>-713648</v>
      </c>
      <c r="DU96" s="193">
        <v>12852547.016325593</v>
      </c>
      <c r="DV96" s="194"/>
      <c r="DW96" s="149">
        <v>3200031.2855328633</v>
      </c>
      <c r="DX96" s="194"/>
      <c r="DY96" s="149">
        <v>181726.41456087067</v>
      </c>
      <c r="DZ96" s="192"/>
      <c r="EA96" s="192">
        <v>16234304.716419328</v>
      </c>
      <c r="EB96" s="195">
        <v>1992.6727281722508</v>
      </c>
      <c r="ED96" s="196"/>
      <c r="EE96" s="197"/>
      <c r="EF96" s="198">
        <v>-113533.91424000004</v>
      </c>
      <c r="EH96" s="196">
        <v>16120770.802179327</v>
      </c>
      <c r="EI96" s="198">
        <v>1343397.5668482773</v>
      </c>
      <c r="EK96" s="199">
        <v>19</v>
      </c>
    </row>
    <row r="97" spans="1:141" ht="13.8" x14ac:dyDescent="0.25">
      <c r="A97" s="30">
        <v>245</v>
      </c>
      <c r="B97" s="235" t="s">
        <v>799</v>
      </c>
      <c r="C97" s="180">
        <v>36756</v>
      </c>
      <c r="D97" s="180">
        <v>26038006.86965704</v>
      </c>
      <c r="E97" s="181">
        <v>-4284483.7614859929</v>
      </c>
      <c r="F97" s="200">
        <v>-3417396</v>
      </c>
      <c r="G97" s="181">
        <f t="shared" si="72"/>
        <v>22620610.86965704</v>
      </c>
      <c r="H97" s="183">
        <f t="shared" si="41"/>
        <v>615.42634861402325</v>
      </c>
      <c r="I97" s="184">
        <v>12793691.661580589</v>
      </c>
      <c r="J97" s="181">
        <f t="shared" si="42"/>
        <v>35414302.531237632</v>
      </c>
      <c r="K97" s="183">
        <f t="shared" si="43"/>
        <v>963.49718498306754</v>
      </c>
      <c r="L97" s="185">
        <v>1724778.3459199998</v>
      </c>
      <c r="M97" s="185">
        <v>404151.56880000007</v>
      </c>
      <c r="N97" s="186">
        <v>-1320626.7771199998</v>
      </c>
      <c r="O97" s="187">
        <v>-17644</v>
      </c>
      <c r="P97" s="159">
        <f t="shared" si="44"/>
        <v>34076031.75411763</v>
      </c>
      <c r="Q97" s="188">
        <v>2933345</v>
      </c>
      <c r="R97" s="189"/>
      <c r="S97" s="190"/>
      <c r="U97" s="184"/>
      <c r="W97" s="82">
        <v>244</v>
      </c>
      <c r="X97" s="82" t="s">
        <v>520</v>
      </c>
      <c r="Y97" s="192">
        <v>18355</v>
      </c>
      <c r="Z97" s="192">
        <v>24912184.679516483</v>
      </c>
      <c r="AA97" s="192">
        <v>2690458.8891415144</v>
      </c>
      <c r="AB97" s="192">
        <v>-397046</v>
      </c>
      <c r="AD97" s="193">
        <f t="shared" si="62"/>
        <v>24515138.679516483</v>
      </c>
      <c r="AE97" s="194"/>
      <c r="AF97" s="149">
        <v>6025612.1593097132</v>
      </c>
      <c r="AG97" s="194"/>
      <c r="AH97" s="149">
        <f t="shared" si="63"/>
        <v>-259231.01594446678</v>
      </c>
      <c r="AI97" s="149">
        <v>-370760.63908336533</v>
      </c>
      <c r="AJ97" s="192"/>
      <c r="AK97" s="192">
        <f t="shared" si="64"/>
        <v>30281519.822881728</v>
      </c>
      <c r="AL97" s="195">
        <f t="shared" si="45"/>
        <v>1649.769535433491</v>
      </c>
      <c r="AM97" s="194"/>
      <c r="AN97" s="149">
        <v>0</v>
      </c>
      <c r="AP97" s="147">
        <f t="shared" si="46"/>
        <v>-2714202.2919205837</v>
      </c>
      <c r="AQ97" s="148">
        <f t="shared" si="47"/>
        <v>-8.2259217800326814E-2</v>
      </c>
      <c r="AR97" s="149">
        <f t="shared" si="65"/>
        <v>-147.87263916756109</v>
      </c>
      <c r="AT97" s="82">
        <v>244</v>
      </c>
      <c r="AU97" s="82" t="s">
        <v>520</v>
      </c>
      <c r="AV97" s="192">
        <v>18355</v>
      </c>
      <c r="AW97" s="192">
        <v>24803388.035785601</v>
      </c>
      <c r="AX97" s="192">
        <v>2744669.5146096852</v>
      </c>
      <c r="AY97" s="192">
        <v>-397046</v>
      </c>
      <c r="BA97" s="193">
        <f t="shared" si="66"/>
        <v>24406342.035785601</v>
      </c>
      <c r="BB97" s="194"/>
      <c r="BC97" s="149">
        <v>6025612.1593097132</v>
      </c>
      <c r="BD97" s="194"/>
      <c r="BE97" s="149">
        <v>-370760.63908336533</v>
      </c>
      <c r="BF97" s="192"/>
      <c r="BG97" s="192">
        <f t="shared" si="67"/>
        <v>30061193.556011949</v>
      </c>
      <c r="BH97" s="195">
        <f t="shared" si="48"/>
        <v>1637.7659251436637</v>
      </c>
      <c r="BI97" s="194"/>
      <c r="BJ97" s="149">
        <v>0</v>
      </c>
      <c r="BL97" s="147">
        <f t="shared" si="49"/>
        <v>-2934528.5587903634</v>
      </c>
      <c r="BM97" s="148">
        <f t="shared" si="50"/>
        <v>-8.893663695494318E-2</v>
      </c>
      <c r="BN97" s="149">
        <f t="shared" si="68"/>
        <v>-159.87624945738835</v>
      </c>
      <c r="BP97" s="82">
        <v>244</v>
      </c>
      <c r="BQ97" s="82" t="s">
        <v>520</v>
      </c>
      <c r="BR97" s="192">
        <v>18355</v>
      </c>
      <c r="BS97" s="192">
        <v>24979814.603757665</v>
      </c>
      <c r="BT97" s="192">
        <v>2910305.2002377603</v>
      </c>
      <c r="BU97" s="192">
        <v>-397046</v>
      </c>
      <c r="BW97" s="193">
        <f t="shared" si="69"/>
        <v>24582768.603757665</v>
      </c>
      <c r="BX97" s="194"/>
      <c r="BY97" s="149">
        <v>5930059.8418529658</v>
      </c>
      <c r="BZ97" s="194"/>
      <c r="CA97" s="149">
        <v>-1724187.6874445924</v>
      </c>
      <c r="CB97" s="192"/>
      <c r="CC97" s="192">
        <f t="shared" si="70"/>
        <v>28788640.758166037</v>
      </c>
      <c r="CD97" s="195">
        <f t="shared" si="51"/>
        <v>1568.4358898483267</v>
      </c>
      <c r="CE97" s="194"/>
      <c r="CF97" s="149">
        <v>0</v>
      </c>
      <c r="CH97" s="147">
        <f t="shared" si="52"/>
        <v>-4207081.3566362746</v>
      </c>
      <c r="CI97" s="148">
        <f t="shared" si="53"/>
        <v>-0.12750384252839014</v>
      </c>
      <c r="CJ97" s="149">
        <f t="shared" si="71"/>
        <v>-229.2062847527254</v>
      </c>
      <c r="CL97" s="82">
        <v>244</v>
      </c>
      <c r="CM97" s="82" t="s">
        <v>520</v>
      </c>
      <c r="CN97" s="192">
        <v>18355</v>
      </c>
      <c r="CO97" s="192">
        <v>24094157.863713615</v>
      </c>
      <c r="CP97" s="192">
        <v>2354513.5362854563</v>
      </c>
      <c r="CQ97" s="192">
        <v>-397046</v>
      </c>
      <c r="CS97" s="193">
        <f t="shared" si="54"/>
        <v>23697111.863713615</v>
      </c>
      <c r="CT97" s="194"/>
      <c r="CU97" s="149">
        <v>5930059.8418529658</v>
      </c>
      <c r="CV97" s="194"/>
      <c r="CW97" s="149">
        <v>-1724187.6874445924</v>
      </c>
      <c r="CX97" s="192"/>
      <c r="CY97" s="192">
        <f t="shared" si="55"/>
        <v>27902984.018121988</v>
      </c>
      <c r="CZ97" s="195">
        <f t="shared" si="56"/>
        <v>1520.1843649208383</v>
      </c>
      <c r="DA97" s="194"/>
      <c r="DB97" s="149">
        <v>0</v>
      </c>
      <c r="DD97" s="147">
        <f t="shared" si="57"/>
        <v>-5092738.0966803245</v>
      </c>
      <c r="DE97" s="148">
        <f t="shared" si="58"/>
        <v>-0.15434540510921735</v>
      </c>
      <c r="DF97" s="149">
        <f t="shared" si="59"/>
        <v>-277.45780968021381</v>
      </c>
      <c r="DH97" s="196">
        <v>430972.12848000001</v>
      </c>
      <c r="DI97" s="197">
        <v>284310.56229999999</v>
      </c>
      <c r="DJ97" s="198">
        <f t="shared" si="60"/>
        <v>-146661.56618000002</v>
      </c>
      <c r="DL97" s="196" t="e">
        <f>#REF!+DJ97</f>
        <v>#REF!</v>
      </c>
      <c r="DM97" s="198" t="e">
        <f t="shared" si="61"/>
        <v>#REF!</v>
      </c>
      <c r="DN97" s="82">
        <v>244</v>
      </c>
      <c r="DO97" s="82" t="s">
        <v>139</v>
      </c>
      <c r="DP97" s="192">
        <v>17923</v>
      </c>
      <c r="DQ97" s="192">
        <v>27507278.783066604</v>
      </c>
      <c r="DR97" s="192">
        <v>2354513.5362854498</v>
      </c>
      <c r="DS97" s="192">
        <v>-314901</v>
      </c>
      <c r="DU97" s="193">
        <v>27110232.783066604</v>
      </c>
      <c r="DV97" s="194"/>
      <c r="DW97" s="149">
        <v>5541857.5183749981</v>
      </c>
      <c r="DX97" s="194"/>
      <c r="DY97" s="149">
        <v>343631.81336070923</v>
      </c>
      <c r="DZ97" s="192"/>
      <c r="EA97" s="192">
        <v>32995722.114802312</v>
      </c>
      <c r="EB97" s="195">
        <v>1840.97093761102</v>
      </c>
      <c r="ED97" s="196"/>
      <c r="EE97" s="197"/>
      <c r="EF97" s="198">
        <v>-146661.56618000002</v>
      </c>
      <c r="EH97" s="196">
        <v>32849060.548622314</v>
      </c>
      <c r="EI97" s="198">
        <v>2737421.712385193</v>
      </c>
      <c r="EK97" s="199">
        <v>17</v>
      </c>
    </row>
    <row r="98" spans="1:141" ht="13.8" x14ac:dyDescent="0.25">
      <c r="A98" s="30">
        <v>249</v>
      </c>
      <c r="B98" s="235" t="s">
        <v>800</v>
      </c>
      <c r="C98" s="180">
        <v>9605</v>
      </c>
      <c r="D98" s="180">
        <v>24927303.2015674</v>
      </c>
      <c r="E98" s="181">
        <v>6263873.8046689155</v>
      </c>
      <c r="F98" s="200">
        <v>-199997</v>
      </c>
      <c r="G98" s="181">
        <f t="shared" si="72"/>
        <v>24727306.2015674</v>
      </c>
      <c r="H98" s="183">
        <f t="shared" si="41"/>
        <v>2574.4202187993128</v>
      </c>
      <c r="I98" s="184">
        <v>4841350.7733740499</v>
      </c>
      <c r="J98" s="181">
        <f t="shared" si="42"/>
        <v>29568656.974941451</v>
      </c>
      <c r="K98" s="183">
        <f t="shared" si="43"/>
        <v>3078.4650676669912</v>
      </c>
      <c r="L98" s="185">
        <v>110960.30400000002</v>
      </c>
      <c r="M98" s="185">
        <v>162172.75200000001</v>
      </c>
      <c r="N98" s="186">
        <v>51212.447999999989</v>
      </c>
      <c r="O98" s="187">
        <v>3807</v>
      </c>
      <c r="P98" s="159">
        <f t="shared" si="44"/>
        <v>29623676.42294145</v>
      </c>
      <c r="Q98" s="188">
        <v>589933</v>
      </c>
      <c r="R98" s="189"/>
      <c r="S98" s="190"/>
      <c r="U98" s="184"/>
      <c r="W98" s="82">
        <v>245</v>
      </c>
      <c r="X98" s="82" t="s">
        <v>521</v>
      </c>
      <c r="Y98" s="192">
        <v>36756</v>
      </c>
      <c r="Z98" s="192">
        <v>26038912.920618203</v>
      </c>
      <c r="AA98" s="192">
        <v>-4284483.761486006</v>
      </c>
      <c r="AB98" s="192">
        <v>-3347355</v>
      </c>
      <c r="AD98" s="193">
        <f t="shared" si="62"/>
        <v>22691557.920618203</v>
      </c>
      <c r="AE98" s="194"/>
      <c r="AF98" s="149">
        <v>13303417.023276798</v>
      </c>
      <c r="AG98" s="194"/>
      <c r="AH98" s="149">
        <f t="shared" si="63"/>
        <v>-574249.62140231649</v>
      </c>
      <c r="AI98" s="149">
        <v>-821310.50502889464</v>
      </c>
      <c r="AJ98" s="192"/>
      <c r="AK98" s="192">
        <f t="shared" si="64"/>
        <v>35420725.322492681</v>
      </c>
      <c r="AL98" s="195">
        <f t="shared" si="45"/>
        <v>963.67192628394503</v>
      </c>
      <c r="AM98" s="194"/>
      <c r="AN98" s="149">
        <v>0</v>
      </c>
      <c r="AP98" s="147">
        <f t="shared" si="46"/>
        <v>-4650532.1199731231</v>
      </c>
      <c r="AQ98" s="148">
        <f t="shared" si="47"/>
        <v>-0.11605655566587457</v>
      </c>
      <c r="AR98" s="149">
        <f t="shared" si="65"/>
        <v>-126.52443464939392</v>
      </c>
      <c r="AT98" s="82">
        <v>245</v>
      </c>
      <c r="AU98" s="82" t="s">
        <v>521</v>
      </c>
      <c r="AV98" s="192">
        <v>36756</v>
      </c>
      <c r="AW98" s="192">
        <v>25613482.336881019</v>
      </c>
      <c r="AX98" s="192">
        <v>-4219403.4076927789</v>
      </c>
      <c r="AY98" s="192">
        <v>-3347355</v>
      </c>
      <c r="BA98" s="193">
        <f t="shared" si="66"/>
        <v>22266127.336881019</v>
      </c>
      <c r="BB98" s="194"/>
      <c r="BC98" s="149">
        <v>13303417.023276798</v>
      </c>
      <c r="BD98" s="194"/>
      <c r="BE98" s="149">
        <v>-821310.50502889464</v>
      </c>
      <c r="BF98" s="192"/>
      <c r="BG98" s="192">
        <f t="shared" si="67"/>
        <v>34748233.855128922</v>
      </c>
      <c r="BH98" s="195">
        <f t="shared" si="48"/>
        <v>945.37582585506914</v>
      </c>
      <c r="BI98" s="194"/>
      <c r="BJ98" s="149">
        <v>0</v>
      </c>
      <c r="BL98" s="147">
        <f t="shared" si="49"/>
        <v>-5323023.5873368829</v>
      </c>
      <c r="BM98" s="148">
        <f t="shared" si="50"/>
        <v>-0.13283894559534762</v>
      </c>
      <c r="BN98" s="149">
        <f t="shared" si="68"/>
        <v>-144.82053507826976</v>
      </c>
      <c r="BP98" s="82">
        <v>245</v>
      </c>
      <c r="BQ98" s="82" t="s">
        <v>521</v>
      </c>
      <c r="BR98" s="192">
        <v>36756</v>
      </c>
      <c r="BS98" s="192">
        <v>25810156.912412848</v>
      </c>
      <c r="BT98" s="192">
        <v>-4082034.2239939715</v>
      </c>
      <c r="BU98" s="192">
        <v>-3347355</v>
      </c>
      <c r="BW98" s="193">
        <f t="shared" si="69"/>
        <v>22462801.912412848</v>
      </c>
      <c r="BX98" s="194"/>
      <c r="BY98" s="149">
        <v>13089773.223560771</v>
      </c>
      <c r="BZ98" s="194"/>
      <c r="CA98" s="149">
        <v>-3819427.714443313</v>
      </c>
      <c r="CB98" s="192"/>
      <c r="CC98" s="192">
        <f t="shared" si="70"/>
        <v>31733147.421530306</v>
      </c>
      <c r="CD98" s="195">
        <f t="shared" si="51"/>
        <v>863.34605021031416</v>
      </c>
      <c r="CE98" s="194"/>
      <c r="CF98" s="149">
        <v>0</v>
      </c>
      <c r="CH98" s="147">
        <f t="shared" si="52"/>
        <v>-8338110.0209354982</v>
      </c>
      <c r="CI98" s="148">
        <f t="shared" si="53"/>
        <v>-0.20808206562789633</v>
      </c>
      <c r="CJ98" s="149">
        <f t="shared" si="71"/>
        <v>-226.85031072302476</v>
      </c>
      <c r="CL98" s="82">
        <v>245</v>
      </c>
      <c r="CM98" s="82" t="s">
        <v>521</v>
      </c>
      <c r="CN98" s="192">
        <v>36756</v>
      </c>
      <c r="CO98" s="192">
        <v>23233342.869099986</v>
      </c>
      <c r="CP98" s="192">
        <v>-5051498.4452944016</v>
      </c>
      <c r="CQ98" s="192">
        <v>-3360630</v>
      </c>
      <c r="CS98" s="193">
        <f t="shared" si="54"/>
        <v>19872712.869099986</v>
      </c>
      <c r="CT98" s="194"/>
      <c r="CU98" s="149">
        <v>13089773.223560771</v>
      </c>
      <c r="CV98" s="194"/>
      <c r="CW98" s="149">
        <v>-3819427.714443313</v>
      </c>
      <c r="CX98" s="192"/>
      <c r="CY98" s="192">
        <f t="shared" si="55"/>
        <v>29143058.378217444</v>
      </c>
      <c r="CZ98" s="195">
        <f t="shared" si="56"/>
        <v>792.87894162089026</v>
      </c>
      <c r="DA98" s="194"/>
      <c r="DB98" s="149">
        <v>0</v>
      </c>
      <c r="DD98" s="147">
        <f t="shared" si="57"/>
        <v>-10928199.064248361</v>
      </c>
      <c r="DE98" s="148">
        <f t="shared" si="58"/>
        <v>-0.27271914488680665</v>
      </c>
      <c r="DF98" s="149">
        <f t="shared" si="59"/>
        <v>-297.31741931244858</v>
      </c>
      <c r="DH98" s="196">
        <v>1550529.0780599997</v>
      </c>
      <c r="DI98" s="197">
        <v>409439.83440000011</v>
      </c>
      <c r="DJ98" s="198">
        <f t="shared" si="60"/>
        <v>-1141089.2436599997</v>
      </c>
      <c r="DL98" s="196" t="e">
        <f>#REF!+DJ98</f>
        <v>#REF!</v>
      </c>
      <c r="DM98" s="198" t="e">
        <f t="shared" si="61"/>
        <v>#REF!</v>
      </c>
      <c r="DN98" s="82">
        <v>245</v>
      </c>
      <c r="DO98" s="82" t="s">
        <v>799</v>
      </c>
      <c r="DP98" s="192">
        <v>36254</v>
      </c>
      <c r="DQ98" s="192">
        <v>30422128.093478374</v>
      </c>
      <c r="DR98" s="192">
        <v>-5051498.4452944016</v>
      </c>
      <c r="DS98" s="192">
        <v>-3322022</v>
      </c>
      <c r="DU98" s="193">
        <v>27074773.093478374</v>
      </c>
      <c r="DV98" s="194"/>
      <c r="DW98" s="149">
        <v>12235269.733797701</v>
      </c>
      <c r="DX98" s="194"/>
      <c r="DY98" s="149">
        <v>761214.61518972775</v>
      </c>
      <c r="DZ98" s="192"/>
      <c r="EA98" s="192">
        <v>40071257.442465805</v>
      </c>
      <c r="EB98" s="195">
        <v>1105.2920351537982</v>
      </c>
      <c r="ED98" s="196"/>
      <c r="EE98" s="197"/>
      <c r="EF98" s="198">
        <v>-1141089.2436599997</v>
      </c>
      <c r="EH98" s="196">
        <v>38930168.198805802</v>
      </c>
      <c r="EI98" s="198">
        <v>3244180.6832338166</v>
      </c>
      <c r="EK98" s="199">
        <v>1</v>
      </c>
    </row>
    <row r="99" spans="1:141" ht="13.8" x14ac:dyDescent="0.25">
      <c r="A99" s="30">
        <v>250</v>
      </c>
      <c r="B99" s="235" t="s">
        <v>142</v>
      </c>
      <c r="C99" s="180">
        <v>1865</v>
      </c>
      <c r="D99" s="180">
        <v>6236186.8881564895</v>
      </c>
      <c r="E99" s="181">
        <v>2029718.241615596</v>
      </c>
      <c r="F99" s="200">
        <v>-399275</v>
      </c>
      <c r="G99" s="181">
        <f t="shared" si="72"/>
        <v>5836911.8881564895</v>
      </c>
      <c r="H99" s="183">
        <f t="shared" si="41"/>
        <v>3129.7114681804233</v>
      </c>
      <c r="I99" s="184">
        <v>1295812.5821160551</v>
      </c>
      <c r="J99" s="181">
        <f t="shared" si="42"/>
        <v>7132724.4702725448</v>
      </c>
      <c r="K99" s="183">
        <f t="shared" si="43"/>
        <v>3824.5171422372896</v>
      </c>
      <c r="L99" s="185">
        <v>29873.928000000004</v>
      </c>
      <c r="M99" s="185">
        <v>39831.904000000002</v>
      </c>
      <c r="N99" s="186">
        <v>9957.9759999999987</v>
      </c>
      <c r="O99" s="187">
        <v>946</v>
      </c>
      <c r="P99" s="159">
        <f t="shared" si="44"/>
        <v>7143628.4462725446</v>
      </c>
      <c r="Q99" s="188">
        <v>121138</v>
      </c>
      <c r="R99" s="189"/>
      <c r="S99" s="190"/>
      <c r="U99" s="184"/>
      <c r="W99" s="82">
        <v>249</v>
      </c>
      <c r="X99" s="82" t="s">
        <v>522</v>
      </c>
      <c r="Y99" s="192">
        <v>9605</v>
      </c>
      <c r="Z99" s="192">
        <v>24922186.002340354</v>
      </c>
      <c r="AA99" s="192">
        <v>6263873.8046689127</v>
      </c>
      <c r="AB99" s="192">
        <v>-28801</v>
      </c>
      <c r="AD99" s="193">
        <f t="shared" si="62"/>
        <v>24893385.002340354</v>
      </c>
      <c r="AE99" s="194"/>
      <c r="AF99" s="149">
        <v>4981857.7730654562</v>
      </c>
      <c r="AG99" s="194"/>
      <c r="AH99" s="149">
        <f t="shared" si="63"/>
        <v>-127913.36663622943</v>
      </c>
      <c r="AI99" s="149">
        <v>-182945.86158437468</v>
      </c>
      <c r="AJ99" s="192"/>
      <c r="AK99" s="192">
        <f t="shared" si="64"/>
        <v>29747329.408769581</v>
      </c>
      <c r="AL99" s="195">
        <f t="shared" si="45"/>
        <v>3097.0670909702844</v>
      </c>
      <c r="AM99" s="194"/>
      <c r="AN99" s="149">
        <v>0</v>
      </c>
      <c r="AP99" s="147">
        <f t="shared" si="46"/>
        <v>-1307116.9141245261</v>
      </c>
      <c r="AQ99" s="148">
        <f t="shared" si="47"/>
        <v>-4.2091135695466804E-2</v>
      </c>
      <c r="AR99" s="149">
        <f t="shared" si="65"/>
        <v>-136.0871331727773</v>
      </c>
      <c r="AT99" s="82">
        <v>249</v>
      </c>
      <c r="AU99" s="82" t="s">
        <v>522</v>
      </c>
      <c r="AV99" s="192">
        <v>9605</v>
      </c>
      <c r="AW99" s="192">
        <v>24800064.29398134</v>
      </c>
      <c r="AX99" s="192">
        <v>6281808.8318817802</v>
      </c>
      <c r="AY99" s="192">
        <v>-28801</v>
      </c>
      <c r="BA99" s="193">
        <f t="shared" si="66"/>
        <v>24771263.29398134</v>
      </c>
      <c r="BB99" s="194"/>
      <c r="BC99" s="149">
        <v>4981857.7730654562</v>
      </c>
      <c r="BD99" s="194"/>
      <c r="BE99" s="149">
        <v>-182945.86158437468</v>
      </c>
      <c r="BF99" s="192"/>
      <c r="BG99" s="192">
        <f t="shared" si="67"/>
        <v>29570175.205462418</v>
      </c>
      <c r="BH99" s="195">
        <f t="shared" si="48"/>
        <v>3078.6231343531931</v>
      </c>
      <c r="BI99" s="194"/>
      <c r="BJ99" s="149">
        <v>0</v>
      </c>
      <c r="BL99" s="147">
        <f t="shared" si="49"/>
        <v>-1484271.1174316891</v>
      </c>
      <c r="BM99" s="148">
        <f t="shared" si="50"/>
        <v>-4.7795768180785361E-2</v>
      </c>
      <c r="BN99" s="149">
        <f t="shared" si="68"/>
        <v>-154.53108978986873</v>
      </c>
      <c r="BP99" s="82">
        <v>249</v>
      </c>
      <c r="BQ99" s="82" t="s">
        <v>522</v>
      </c>
      <c r="BR99" s="192">
        <v>9605</v>
      </c>
      <c r="BS99" s="192">
        <v>25074800.689722158</v>
      </c>
      <c r="BT99" s="192">
        <v>6550667.4284904506</v>
      </c>
      <c r="BU99" s="192">
        <v>-28801</v>
      </c>
      <c r="BW99" s="193">
        <f t="shared" si="69"/>
        <v>25045999.689722158</v>
      </c>
      <c r="BX99" s="194"/>
      <c r="BY99" s="149">
        <v>4946926.8186119534</v>
      </c>
      <c r="BZ99" s="194"/>
      <c r="CA99" s="149">
        <v>-850772.62460375833</v>
      </c>
      <c r="CB99" s="192"/>
      <c r="CC99" s="192">
        <f t="shared" si="70"/>
        <v>29142153.883730352</v>
      </c>
      <c r="CD99" s="195">
        <f t="shared" si="51"/>
        <v>3034.0607895606822</v>
      </c>
      <c r="CE99" s="194"/>
      <c r="CF99" s="149">
        <v>0</v>
      </c>
      <c r="CH99" s="147">
        <f t="shared" si="52"/>
        <v>-1912292.4391637556</v>
      </c>
      <c r="CI99" s="148">
        <f t="shared" si="53"/>
        <v>-6.1578700173249144E-2</v>
      </c>
      <c r="CJ99" s="149">
        <f t="shared" si="71"/>
        <v>-199.09343458237956</v>
      </c>
      <c r="CL99" s="82">
        <v>249</v>
      </c>
      <c r="CM99" s="82" t="s">
        <v>522</v>
      </c>
      <c r="CN99" s="192">
        <v>9605</v>
      </c>
      <c r="CO99" s="192">
        <v>24276373.860003307</v>
      </c>
      <c r="CP99" s="192">
        <v>6364040.4455392454</v>
      </c>
      <c r="CQ99" s="192">
        <v>-28801</v>
      </c>
      <c r="CS99" s="193">
        <f t="shared" si="54"/>
        <v>24247572.860003307</v>
      </c>
      <c r="CT99" s="194"/>
      <c r="CU99" s="149">
        <v>4946926.8186119534</v>
      </c>
      <c r="CV99" s="194"/>
      <c r="CW99" s="149">
        <v>-850772.62460375833</v>
      </c>
      <c r="CX99" s="192"/>
      <c r="CY99" s="192">
        <f t="shared" si="55"/>
        <v>28343727.054011501</v>
      </c>
      <c r="CZ99" s="195">
        <f t="shared" si="56"/>
        <v>2950.9346230100468</v>
      </c>
      <c r="DA99" s="194"/>
      <c r="DB99" s="149">
        <v>0</v>
      </c>
      <c r="DD99" s="147">
        <f t="shared" si="57"/>
        <v>-2710719.2688826062</v>
      </c>
      <c r="DE99" s="148">
        <f t="shared" si="58"/>
        <v>-8.7289248074089693E-2</v>
      </c>
      <c r="DF99" s="149">
        <f t="shared" si="59"/>
        <v>-282.21960113301469</v>
      </c>
      <c r="DH99" s="196">
        <v>96582.670100000018</v>
      </c>
      <c r="DI99" s="197">
        <v>165842.16399999999</v>
      </c>
      <c r="DJ99" s="198">
        <f t="shared" si="60"/>
        <v>69259.493899999972</v>
      </c>
      <c r="DL99" s="196" t="e">
        <f>#REF!+DJ99</f>
        <v>#REF!</v>
      </c>
      <c r="DM99" s="198" t="e">
        <f t="shared" si="61"/>
        <v>#REF!</v>
      </c>
      <c r="DN99" s="82">
        <v>249</v>
      </c>
      <c r="DO99" s="82" t="s">
        <v>800</v>
      </c>
      <c r="DP99" s="192">
        <v>9762</v>
      </c>
      <c r="DQ99" s="192">
        <v>26266856.277115412</v>
      </c>
      <c r="DR99" s="192">
        <v>6364040.4455392491</v>
      </c>
      <c r="DS99" s="192">
        <v>-41397</v>
      </c>
      <c r="DU99" s="193">
        <v>26238055.277115412</v>
      </c>
      <c r="DV99" s="194"/>
      <c r="DW99" s="149">
        <v>4646831.4647761183</v>
      </c>
      <c r="DX99" s="194"/>
      <c r="DY99" s="149">
        <v>169559.58100257974</v>
      </c>
      <c r="DZ99" s="192"/>
      <c r="EA99" s="192">
        <v>31054446.322894108</v>
      </c>
      <c r="EB99" s="195">
        <v>3181.1561486267269</v>
      </c>
      <c r="ED99" s="196"/>
      <c r="EE99" s="197"/>
      <c r="EF99" s="198">
        <v>69259.493899999972</v>
      </c>
      <c r="EH99" s="196">
        <v>31123705.816794109</v>
      </c>
      <c r="EI99" s="198">
        <v>2593642.151399509</v>
      </c>
      <c r="EK99" s="199">
        <v>13</v>
      </c>
    </row>
    <row r="100" spans="1:141" ht="13.8" x14ac:dyDescent="0.25">
      <c r="A100" s="30">
        <v>256</v>
      </c>
      <c r="B100" s="235" t="s">
        <v>143</v>
      </c>
      <c r="C100" s="180">
        <v>1620</v>
      </c>
      <c r="D100" s="180">
        <v>6146124.3485107431</v>
      </c>
      <c r="E100" s="181">
        <v>1741005.0390445853</v>
      </c>
      <c r="F100" s="182">
        <v>191065</v>
      </c>
      <c r="G100" s="181">
        <f t="shared" si="72"/>
        <v>6337189.3485107431</v>
      </c>
      <c r="H100" s="183">
        <f t="shared" si="41"/>
        <v>3911.8452768584834</v>
      </c>
      <c r="I100" s="184">
        <v>977043.36990404048</v>
      </c>
      <c r="J100" s="181">
        <f t="shared" si="42"/>
        <v>7314232.7184147835</v>
      </c>
      <c r="K100" s="183">
        <f t="shared" si="43"/>
        <v>4514.9584681572742</v>
      </c>
      <c r="L100" s="185">
        <v>11380.544000000002</v>
      </c>
      <c r="M100" s="185">
        <v>65580.3848</v>
      </c>
      <c r="N100" s="186">
        <v>54199.840799999998</v>
      </c>
      <c r="O100" s="187">
        <v>630</v>
      </c>
      <c r="P100" s="159">
        <f t="shared" si="44"/>
        <v>7369062.5592147838</v>
      </c>
      <c r="Q100" s="188">
        <v>97597</v>
      </c>
      <c r="R100" s="189"/>
      <c r="S100" s="190"/>
      <c r="U100" s="184"/>
      <c r="W100" s="82">
        <v>250</v>
      </c>
      <c r="X100" s="82" t="s">
        <v>523</v>
      </c>
      <c r="Y100" s="192">
        <v>1865</v>
      </c>
      <c r="Z100" s="192">
        <v>6237956.4381166222</v>
      </c>
      <c r="AA100" s="192">
        <v>2029718.241615596</v>
      </c>
      <c r="AB100" s="192">
        <v>-369711</v>
      </c>
      <c r="AD100" s="193">
        <f t="shared" si="62"/>
        <v>5868245.4381166222</v>
      </c>
      <c r="AE100" s="194"/>
      <c r="AF100" s="149">
        <v>1321842.9547853465</v>
      </c>
      <c r="AG100" s="194"/>
      <c r="AH100" s="149">
        <f t="shared" si="63"/>
        <v>-22236.040886364954</v>
      </c>
      <c r="AI100" s="149">
        <v>-31802.709639801044</v>
      </c>
      <c r="AJ100" s="192"/>
      <c r="AK100" s="192">
        <f t="shared" si="64"/>
        <v>7167852.3520156033</v>
      </c>
      <c r="AL100" s="195">
        <f t="shared" si="45"/>
        <v>3843.3524675686881</v>
      </c>
      <c r="AM100" s="194"/>
      <c r="AN100" s="149">
        <v>0</v>
      </c>
      <c r="AP100" s="147">
        <f t="shared" si="46"/>
        <v>-217008.90755766444</v>
      </c>
      <c r="AQ100" s="148">
        <f t="shared" si="47"/>
        <v>-2.9385644486732612E-2</v>
      </c>
      <c r="AR100" s="149">
        <f t="shared" si="65"/>
        <v>-116.35866356979326</v>
      </c>
      <c r="AT100" s="82">
        <v>250</v>
      </c>
      <c r="AU100" s="82" t="s">
        <v>523</v>
      </c>
      <c r="AV100" s="192">
        <v>1865</v>
      </c>
      <c r="AW100" s="192">
        <v>6205544.6952630868</v>
      </c>
      <c r="AX100" s="192">
        <v>2027211.1437565738</v>
      </c>
      <c r="AY100" s="192">
        <v>-369711</v>
      </c>
      <c r="BA100" s="193">
        <f t="shared" si="66"/>
        <v>5835833.6952630868</v>
      </c>
      <c r="BB100" s="194"/>
      <c r="BC100" s="149">
        <v>1321842.9547853465</v>
      </c>
      <c r="BD100" s="194"/>
      <c r="BE100" s="149">
        <v>-31802.709639801044</v>
      </c>
      <c r="BF100" s="192"/>
      <c r="BG100" s="192">
        <f t="shared" si="67"/>
        <v>7125873.9404086322</v>
      </c>
      <c r="BH100" s="195">
        <f t="shared" si="48"/>
        <v>3820.843935875942</v>
      </c>
      <c r="BI100" s="194"/>
      <c r="BJ100" s="149">
        <v>0</v>
      </c>
      <c r="BL100" s="147">
        <f t="shared" si="49"/>
        <v>-258987.31916463561</v>
      </c>
      <c r="BM100" s="148">
        <f t="shared" si="50"/>
        <v>-3.5070031793610318E-2</v>
      </c>
      <c r="BN100" s="149">
        <f t="shared" si="68"/>
        <v>-138.86719526253921</v>
      </c>
      <c r="BP100" s="82">
        <v>250</v>
      </c>
      <c r="BQ100" s="82" t="s">
        <v>523</v>
      </c>
      <c r="BR100" s="192">
        <v>1865</v>
      </c>
      <c r="BS100" s="192">
        <v>6220342.6934390087</v>
      </c>
      <c r="BT100" s="192">
        <v>2040867.4329318795</v>
      </c>
      <c r="BU100" s="192">
        <v>-369711</v>
      </c>
      <c r="BW100" s="193">
        <f t="shared" si="69"/>
        <v>5850631.6934390087</v>
      </c>
      <c r="BX100" s="194"/>
      <c r="BY100" s="149">
        <v>1318019.8368840641</v>
      </c>
      <c r="BZ100" s="194"/>
      <c r="CA100" s="149">
        <v>-147895.52775582267</v>
      </c>
      <c r="CB100" s="192"/>
      <c r="CC100" s="192">
        <f t="shared" si="70"/>
        <v>7020756.0025672503</v>
      </c>
      <c r="CD100" s="195">
        <f t="shared" si="51"/>
        <v>3764.4804303309652</v>
      </c>
      <c r="CE100" s="194"/>
      <c r="CF100" s="149">
        <v>0</v>
      </c>
      <c r="CH100" s="147">
        <f t="shared" si="52"/>
        <v>-364105.25700601749</v>
      </c>
      <c r="CI100" s="148">
        <f t="shared" si="53"/>
        <v>-4.9304278605642647E-2</v>
      </c>
      <c r="CJ100" s="149">
        <f t="shared" si="71"/>
        <v>-195.23070080751609</v>
      </c>
      <c r="CL100" s="82">
        <v>250</v>
      </c>
      <c r="CM100" s="82" t="s">
        <v>523</v>
      </c>
      <c r="CN100" s="192">
        <v>1865</v>
      </c>
      <c r="CO100" s="192">
        <v>6034589.6762093268</v>
      </c>
      <c r="CP100" s="192">
        <v>2019490.1008508224</v>
      </c>
      <c r="CQ100" s="192">
        <v>-369711</v>
      </c>
      <c r="CS100" s="193">
        <f t="shared" si="54"/>
        <v>5664878.6762093268</v>
      </c>
      <c r="CT100" s="194"/>
      <c r="CU100" s="149">
        <v>1318019.8368840641</v>
      </c>
      <c r="CV100" s="194"/>
      <c r="CW100" s="149">
        <v>-147895.52775582267</v>
      </c>
      <c r="CX100" s="192"/>
      <c r="CY100" s="192">
        <f t="shared" si="55"/>
        <v>6835002.9853375684</v>
      </c>
      <c r="CZ100" s="195">
        <f t="shared" si="56"/>
        <v>3664.8809572855594</v>
      </c>
      <c r="DA100" s="194"/>
      <c r="DB100" s="149">
        <v>0</v>
      </c>
      <c r="DD100" s="147">
        <f t="shared" si="57"/>
        <v>-549858.27423569933</v>
      </c>
      <c r="DE100" s="148">
        <f t="shared" si="58"/>
        <v>-7.4457495531537271E-2</v>
      </c>
      <c r="DF100" s="149">
        <f t="shared" si="59"/>
        <v>-294.83017385292192</v>
      </c>
      <c r="DH100" s="196">
        <v>28546.602000000003</v>
      </c>
      <c r="DI100" s="197">
        <v>38062.135999999999</v>
      </c>
      <c r="DJ100" s="198">
        <f t="shared" si="60"/>
        <v>9515.533999999996</v>
      </c>
      <c r="DL100" s="196" t="e">
        <f>#REF!+DJ100</f>
        <v>#REF!</v>
      </c>
      <c r="DM100" s="198" t="e">
        <f t="shared" si="61"/>
        <v>#REF!</v>
      </c>
      <c r="DN100" s="82">
        <v>250</v>
      </c>
      <c r="DO100" s="82" t="s">
        <v>142</v>
      </c>
      <c r="DP100" s="192">
        <v>1910</v>
      </c>
      <c r="DQ100" s="192">
        <v>6486972.7336119926</v>
      </c>
      <c r="DR100" s="192">
        <v>2019490.1008508233</v>
      </c>
      <c r="DS100" s="192">
        <v>-371257</v>
      </c>
      <c r="DU100" s="193">
        <v>6117261.7336119926</v>
      </c>
      <c r="DV100" s="194"/>
      <c r="DW100" s="149">
        <v>1238123.8405400438</v>
      </c>
      <c r="DX100" s="194"/>
      <c r="DY100" s="149">
        <v>29475.685421230879</v>
      </c>
      <c r="DZ100" s="192"/>
      <c r="EA100" s="192">
        <v>7384861.2595732678</v>
      </c>
      <c r="EB100" s="195">
        <v>3866.4195076299829</v>
      </c>
      <c r="ED100" s="196"/>
      <c r="EE100" s="197"/>
      <c r="EF100" s="198">
        <v>9515.533999999996</v>
      </c>
      <c r="EH100" s="196">
        <v>7394376.7935732678</v>
      </c>
      <c r="EI100" s="198">
        <v>616198.06613110565</v>
      </c>
      <c r="EK100" s="199">
        <v>6</v>
      </c>
    </row>
    <row r="101" spans="1:141" ht="13.8" x14ac:dyDescent="0.25">
      <c r="A101" s="30">
        <v>257</v>
      </c>
      <c r="B101" s="235" t="s">
        <v>801</v>
      </c>
      <c r="C101" s="180">
        <v>39586</v>
      </c>
      <c r="D101" s="180">
        <v>22276166.532374907</v>
      </c>
      <c r="E101" s="181">
        <v>-12044872.235308032</v>
      </c>
      <c r="F101" s="200">
        <v>-2669426</v>
      </c>
      <c r="G101" s="181">
        <f t="shared" si="72"/>
        <v>19606740.532374907</v>
      </c>
      <c r="H101" s="183">
        <f t="shared" si="41"/>
        <v>495.29481464090605</v>
      </c>
      <c r="I101" s="184">
        <v>11595299.300177721</v>
      </c>
      <c r="J101" s="181">
        <f t="shared" si="42"/>
        <v>31202039.832552627</v>
      </c>
      <c r="K101" s="183">
        <f t="shared" si="43"/>
        <v>788.20895853464924</v>
      </c>
      <c r="L101" s="185">
        <v>1452248.4587520007</v>
      </c>
      <c r="M101" s="185">
        <v>648762.13640000019</v>
      </c>
      <c r="N101" s="186">
        <v>-803486.32235200051</v>
      </c>
      <c r="O101" s="187">
        <v>-19108</v>
      </c>
      <c r="P101" s="159">
        <f t="shared" si="44"/>
        <v>30379445.510200627</v>
      </c>
      <c r="Q101" s="188">
        <v>3176725</v>
      </c>
      <c r="R101" s="189"/>
      <c r="S101" s="190"/>
      <c r="U101" s="184"/>
      <c r="W101" s="82">
        <v>256</v>
      </c>
      <c r="X101" s="82" t="s">
        <v>524</v>
      </c>
      <c r="Y101" s="192">
        <v>1620</v>
      </c>
      <c r="Z101" s="192">
        <v>6149112.9709876031</v>
      </c>
      <c r="AA101" s="192">
        <v>1741005.0390445851</v>
      </c>
      <c r="AB101" s="192">
        <v>171301</v>
      </c>
      <c r="AD101" s="193">
        <f t="shared" si="62"/>
        <v>6320413.9709876031</v>
      </c>
      <c r="AE101" s="194"/>
      <c r="AF101" s="149">
        <v>996562.30711608531</v>
      </c>
      <c r="AG101" s="194"/>
      <c r="AH101" s="149">
        <f t="shared" si="63"/>
        <v>-18040.599633980983</v>
      </c>
      <c r="AI101" s="149">
        <v>-25802.252964879779</v>
      </c>
      <c r="AJ101" s="192"/>
      <c r="AK101" s="192">
        <f t="shared" si="64"/>
        <v>7298935.6784697082</v>
      </c>
      <c r="AL101" s="195">
        <f t="shared" si="45"/>
        <v>4505.5158509072271</v>
      </c>
      <c r="AM101" s="194"/>
      <c r="AN101" s="149">
        <v>0</v>
      </c>
      <c r="AP101" s="147">
        <f t="shared" si="46"/>
        <v>-43999.58362852037</v>
      </c>
      <c r="AQ101" s="148">
        <f t="shared" si="47"/>
        <v>-5.9920974457764158E-3</v>
      </c>
      <c r="AR101" s="149">
        <f t="shared" si="65"/>
        <v>-27.160236807728623</v>
      </c>
      <c r="AT101" s="82">
        <v>256</v>
      </c>
      <c r="AU101" s="82" t="s">
        <v>524</v>
      </c>
      <c r="AV101" s="192">
        <v>1620</v>
      </c>
      <c r="AW101" s="192">
        <v>6126780.390138003</v>
      </c>
      <c r="AX101" s="192">
        <v>1732459.822892227</v>
      </c>
      <c r="AY101" s="192">
        <v>171301</v>
      </c>
      <c r="BA101" s="193">
        <f t="shared" si="66"/>
        <v>6298081.390138003</v>
      </c>
      <c r="BB101" s="194"/>
      <c r="BC101" s="149">
        <v>996562.30711608531</v>
      </c>
      <c r="BD101" s="194"/>
      <c r="BE101" s="149">
        <v>-25802.252964879779</v>
      </c>
      <c r="BF101" s="192"/>
      <c r="BG101" s="192">
        <f t="shared" si="67"/>
        <v>7268841.4442892093</v>
      </c>
      <c r="BH101" s="195">
        <f t="shared" si="48"/>
        <v>4486.9391631414874</v>
      </c>
      <c r="BI101" s="194"/>
      <c r="BJ101" s="149">
        <v>0</v>
      </c>
      <c r="BL101" s="147">
        <f t="shared" si="49"/>
        <v>-74093.817809019238</v>
      </c>
      <c r="BM101" s="148">
        <f t="shared" si="50"/>
        <v>-1.0090490405310626E-2</v>
      </c>
      <c r="BN101" s="149">
        <f t="shared" si="68"/>
        <v>-45.736924573468663</v>
      </c>
      <c r="BP101" s="82">
        <v>256</v>
      </c>
      <c r="BQ101" s="82" t="s">
        <v>524</v>
      </c>
      <c r="BR101" s="192">
        <v>1620</v>
      </c>
      <c r="BS101" s="192">
        <v>6203643.2665403821</v>
      </c>
      <c r="BT101" s="192">
        <v>1809224.5708379401</v>
      </c>
      <c r="BU101" s="192">
        <v>171301</v>
      </c>
      <c r="BW101" s="193">
        <f t="shared" si="69"/>
        <v>6374944.2665403821</v>
      </c>
      <c r="BX101" s="194"/>
      <c r="BY101" s="149">
        <v>995892.303939495</v>
      </c>
      <c r="BZ101" s="194"/>
      <c r="CA101" s="149">
        <v>-119990.96500740835</v>
      </c>
      <c r="CB101" s="192"/>
      <c r="CC101" s="192">
        <f t="shared" si="70"/>
        <v>7250845.6054724688</v>
      </c>
      <c r="CD101" s="195">
        <f t="shared" si="51"/>
        <v>4475.8306206620182</v>
      </c>
      <c r="CE101" s="194"/>
      <c r="CF101" s="149">
        <v>0</v>
      </c>
      <c r="CH101" s="147">
        <f t="shared" si="52"/>
        <v>-92089.656625759788</v>
      </c>
      <c r="CI101" s="148">
        <f t="shared" si="53"/>
        <v>-1.2541259501645852E-2</v>
      </c>
      <c r="CJ101" s="149">
        <f t="shared" si="71"/>
        <v>-56.84546705293814</v>
      </c>
      <c r="CL101" s="82">
        <v>256</v>
      </c>
      <c r="CM101" s="82" t="s">
        <v>524</v>
      </c>
      <c r="CN101" s="192">
        <v>1620</v>
      </c>
      <c r="CO101" s="192">
        <v>6083023.5385774188</v>
      </c>
      <c r="CP101" s="192">
        <v>1814643.4376810219</v>
      </c>
      <c r="CQ101" s="192">
        <v>171301</v>
      </c>
      <c r="CS101" s="193">
        <f t="shared" si="54"/>
        <v>6254324.5385774188</v>
      </c>
      <c r="CT101" s="194"/>
      <c r="CU101" s="149">
        <v>995892.303939495</v>
      </c>
      <c r="CV101" s="194"/>
      <c r="CW101" s="149">
        <v>-119990.96500740835</v>
      </c>
      <c r="CX101" s="192"/>
      <c r="CY101" s="192">
        <f t="shared" si="55"/>
        <v>7130225.8775095055</v>
      </c>
      <c r="CZ101" s="195">
        <f t="shared" si="56"/>
        <v>4401.3739984626573</v>
      </c>
      <c r="DA101" s="194"/>
      <c r="DB101" s="149">
        <v>0</v>
      </c>
      <c r="DD101" s="147">
        <f t="shared" si="57"/>
        <v>-212709.38458872307</v>
      </c>
      <c r="DE101" s="148">
        <f t="shared" si="58"/>
        <v>-2.8967895943010372E-2</v>
      </c>
      <c r="DF101" s="149">
        <f t="shared" si="59"/>
        <v>-131.3020892522982</v>
      </c>
      <c r="DH101" s="196">
        <v>10874.896000000001</v>
      </c>
      <c r="DI101" s="197">
        <v>103379.48010000002</v>
      </c>
      <c r="DJ101" s="198">
        <f t="shared" si="60"/>
        <v>92504.584100000007</v>
      </c>
      <c r="DL101" s="196" t="e">
        <f>#REF!+DJ101</f>
        <v>#REF!</v>
      </c>
      <c r="DM101" s="198" t="e">
        <f t="shared" si="61"/>
        <v>#REF!</v>
      </c>
      <c r="DN101" s="82">
        <v>256</v>
      </c>
      <c r="DO101" s="82" t="s">
        <v>143</v>
      </c>
      <c r="DP101" s="192">
        <v>1615</v>
      </c>
      <c r="DQ101" s="192">
        <v>6206254.6035493379</v>
      </c>
      <c r="DR101" s="192">
        <v>1814643.4376810219</v>
      </c>
      <c r="DS101" s="192">
        <v>179831</v>
      </c>
      <c r="DU101" s="193">
        <v>6377555.6035493379</v>
      </c>
      <c r="DV101" s="194"/>
      <c r="DW101" s="149">
        <v>941465.37617803528</v>
      </c>
      <c r="DX101" s="194"/>
      <c r="DY101" s="149">
        <v>23914.282370854729</v>
      </c>
      <c r="DZ101" s="192"/>
      <c r="EA101" s="192">
        <v>7342935.2620982286</v>
      </c>
      <c r="EB101" s="195">
        <v>4546.709140618098</v>
      </c>
      <c r="ED101" s="196"/>
      <c r="EE101" s="197"/>
      <c r="EF101" s="198">
        <v>92504.584100000007</v>
      </c>
      <c r="EH101" s="196">
        <v>7435439.8461982282</v>
      </c>
      <c r="EI101" s="198">
        <v>619619.98718318564</v>
      </c>
      <c r="EK101" s="199">
        <v>13</v>
      </c>
    </row>
    <row r="102" spans="1:141" ht="13.8" x14ac:dyDescent="0.25">
      <c r="A102" s="30">
        <v>260</v>
      </c>
      <c r="B102" s="235" t="s">
        <v>869</v>
      </c>
      <c r="C102" s="180">
        <v>10136</v>
      </c>
      <c r="D102" s="180">
        <v>35750238.535152592</v>
      </c>
      <c r="E102" s="181">
        <v>9737222.4573536739</v>
      </c>
      <c r="F102" s="200">
        <v>-942681</v>
      </c>
      <c r="G102" s="181">
        <f t="shared" si="72"/>
        <v>34807557.535152592</v>
      </c>
      <c r="H102" s="183">
        <f t="shared" si="41"/>
        <v>3434.0526376433099</v>
      </c>
      <c r="I102" s="184">
        <v>6198366.9794135382</v>
      </c>
      <c r="J102" s="181">
        <f t="shared" si="42"/>
        <v>41005924.514566131</v>
      </c>
      <c r="K102" s="183">
        <f t="shared" si="43"/>
        <v>4045.5726632365954</v>
      </c>
      <c r="L102" s="185">
        <v>82580.072400000005</v>
      </c>
      <c r="M102" s="185">
        <v>176469.56040000002</v>
      </c>
      <c r="N102" s="186">
        <v>93889.488000000012</v>
      </c>
      <c r="O102" s="187">
        <v>4441</v>
      </c>
      <c r="P102" s="159">
        <f t="shared" si="44"/>
        <v>41104255.002566129</v>
      </c>
      <c r="Q102" s="188">
        <v>534229</v>
      </c>
      <c r="R102" s="189"/>
      <c r="S102" s="190"/>
      <c r="U102" s="184"/>
      <c r="W102" s="82">
        <v>257</v>
      </c>
      <c r="X102" s="82" t="s">
        <v>525</v>
      </c>
      <c r="Y102" s="192">
        <v>39586</v>
      </c>
      <c r="Z102" s="192">
        <v>22281324.406605106</v>
      </c>
      <c r="AA102" s="192">
        <v>-12044872.235308047</v>
      </c>
      <c r="AB102" s="192">
        <v>-2743988</v>
      </c>
      <c r="AD102" s="193">
        <f t="shared" si="62"/>
        <v>19537336.406605106</v>
      </c>
      <c r="AE102" s="194"/>
      <c r="AF102" s="149">
        <v>12304157.661704671</v>
      </c>
      <c r="AG102" s="194"/>
      <c r="AH102" s="149">
        <f t="shared" si="63"/>
        <v>-703507.05945098295</v>
      </c>
      <c r="AI102" s="149">
        <v>-1006178.7013078013</v>
      </c>
      <c r="AJ102" s="192"/>
      <c r="AK102" s="192">
        <f t="shared" si="64"/>
        <v>31137987.008858792</v>
      </c>
      <c r="AL102" s="195">
        <f t="shared" si="45"/>
        <v>786.59089094272701</v>
      </c>
      <c r="AM102" s="194"/>
      <c r="AN102" s="149">
        <v>0</v>
      </c>
      <c r="AP102" s="147">
        <f t="shared" si="46"/>
        <v>-10760796.381694898</v>
      </c>
      <c r="AQ102" s="148">
        <f t="shared" si="47"/>
        <v>-0.2568283733059652</v>
      </c>
      <c r="AR102" s="149">
        <f t="shared" si="65"/>
        <v>-271.83338507792899</v>
      </c>
      <c r="AT102" s="82">
        <v>257</v>
      </c>
      <c r="AU102" s="82" t="s">
        <v>525</v>
      </c>
      <c r="AV102" s="192">
        <v>39586</v>
      </c>
      <c r="AW102" s="192">
        <v>21934174.059836268</v>
      </c>
      <c r="AX102" s="192">
        <v>-11917670.190430313</v>
      </c>
      <c r="AY102" s="192">
        <v>-2743988</v>
      </c>
      <c r="BA102" s="193">
        <f t="shared" si="66"/>
        <v>19190186.059836268</v>
      </c>
      <c r="BB102" s="194"/>
      <c r="BC102" s="149">
        <v>12304157.661704671</v>
      </c>
      <c r="BD102" s="194"/>
      <c r="BE102" s="149">
        <v>-1006178.7013078013</v>
      </c>
      <c r="BF102" s="192"/>
      <c r="BG102" s="192">
        <f t="shared" si="67"/>
        <v>30488165.020233139</v>
      </c>
      <c r="BH102" s="195">
        <f t="shared" si="48"/>
        <v>770.17544132352702</v>
      </c>
      <c r="BI102" s="194"/>
      <c r="BJ102" s="149">
        <v>0</v>
      </c>
      <c r="BL102" s="147">
        <f t="shared" si="49"/>
        <v>-11410618.370320551</v>
      </c>
      <c r="BM102" s="148">
        <f t="shared" si="50"/>
        <v>-0.27233770164536897</v>
      </c>
      <c r="BN102" s="149">
        <f t="shared" si="68"/>
        <v>-288.24883469712904</v>
      </c>
      <c r="BP102" s="82">
        <v>257</v>
      </c>
      <c r="BQ102" s="82" t="s">
        <v>525</v>
      </c>
      <c r="BR102" s="192">
        <v>39586</v>
      </c>
      <c r="BS102" s="192">
        <v>22535082.051138759</v>
      </c>
      <c r="BT102" s="192">
        <v>-11366984.92125511</v>
      </c>
      <c r="BU102" s="192">
        <v>-2743988</v>
      </c>
      <c r="BW102" s="193">
        <f t="shared" si="69"/>
        <v>19791094.051138759</v>
      </c>
      <c r="BX102" s="194"/>
      <c r="BY102" s="149">
        <v>12083139.503755033</v>
      </c>
      <c r="BZ102" s="194"/>
      <c r="CA102" s="149">
        <v>-4679139.9768135129</v>
      </c>
      <c r="CB102" s="192"/>
      <c r="CC102" s="192">
        <f t="shared" si="70"/>
        <v>27195093.578080278</v>
      </c>
      <c r="CD102" s="195">
        <f t="shared" si="51"/>
        <v>686.9876617511311</v>
      </c>
      <c r="CE102" s="194"/>
      <c r="CF102" s="149">
        <v>0</v>
      </c>
      <c r="CH102" s="147">
        <f t="shared" si="52"/>
        <v>-14703689.812473413</v>
      </c>
      <c r="CI102" s="148">
        <f t="shared" si="53"/>
        <v>-0.35093357426193045</v>
      </c>
      <c r="CJ102" s="149">
        <f t="shared" si="71"/>
        <v>-371.43661426952491</v>
      </c>
      <c r="CL102" s="82">
        <v>257</v>
      </c>
      <c r="CM102" s="82" t="s">
        <v>525</v>
      </c>
      <c r="CN102" s="192">
        <v>39586</v>
      </c>
      <c r="CO102" s="192">
        <v>20873520.198293097</v>
      </c>
      <c r="CP102" s="192">
        <v>-11412486.025265386</v>
      </c>
      <c r="CQ102" s="192">
        <v>-2743988</v>
      </c>
      <c r="CS102" s="193">
        <f t="shared" si="54"/>
        <v>18129532.198293097</v>
      </c>
      <c r="CT102" s="194"/>
      <c r="CU102" s="149">
        <v>12083139.503755033</v>
      </c>
      <c r="CV102" s="194"/>
      <c r="CW102" s="149">
        <v>-4679139.9768135129</v>
      </c>
      <c r="CX102" s="192"/>
      <c r="CY102" s="192">
        <f t="shared" si="55"/>
        <v>25533531.725234617</v>
      </c>
      <c r="CZ102" s="195">
        <f t="shared" si="56"/>
        <v>645.01418999733789</v>
      </c>
      <c r="DA102" s="194"/>
      <c r="DB102" s="149">
        <v>0</v>
      </c>
      <c r="DD102" s="147">
        <f t="shared" si="57"/>
        <v>-16365251.665319074</v>
      </c>
      <c r="DE102" s="148">
        <f t="shared" si="58"/>
        <v>-0.39059013988002117</v>
      </c>
      <c r="DF102" s="149">
        <f t="shared" si="59"/>
        <v>-413.41008602331817</v>
      </c>
      <c r="DH102" s="196">
        <v>1383645.6427679998</v>
      </c>
      <c r="DI102" s="197">
        <v>705712.78229999996</v>
      </c>
      <c r="DJ102" s="198">
        <f t="shared" si="60"/>
        <v>-677932.86046799982</v>
      </c>
      <c r="DL102" s="196" t="e">
        <f>#REF!+DJ102</f>
        <v>#REF!</v>
      </c>
      <c r="DM102" s="198" t="e">
        <f t="shared" si="61"/>
        <v>#REF!</v>
      </c>
      <c r="DN102" s="82">
        <v>257</v>
      </c>
      <c r="DO102" s="82" t="s">
        <v>801</v>
      </c>
      <c r="DP102" s="192">
        <v>39262</v>
      </c>
      <c r="DQ102" s="192">
        <v>32437737.450481668</v>
      </c>
      <c r="DR102" s="192">
        <v>-11412486.025265384</v>
      </c>
      <c r="DS102" s="192">
        <v>-2624494</v>
      </c>
      <c r="DU102" s="193">
        <v>29693749.450481668</v>
      </c>
      <c r="DV102" s="194"/>
      <c r="DW102" s="149">
        <v>11272478.06879512</v>
      </c>
      <c r="DX102" s="194"/>
      <c r="DY102" s="149">
        <v>932555.87127690238</v>
      </c>
      <c r="DZ102" s="192"/>
      <c r="EA102" s="192">
        <v>41898783.39055369</v>
      </c>
      <c r="EB102" s="195">
        <v>1067.1586620792036</v>
      </c>
      <c r="ED102" s="196"/>
      <c r="EE102" s="197"/>
      <c r="EF102" s="198">
        <v>-677932.86046799982</v>
      </c>
      <c r="EH102" s="196">
        <v>41220850.53008569</v>
      </c>
      <c r="EI102" s="198">
        <v>3435070.8775071409</v>
      </c>
      <c r="EK102" s="199">
        <v>1</v>
      </c>
    </row>
    <row r="103" spans="1:141" ht="13.8" x14ac:dyDescent="0.25">
      <c r="A103" s="30">
        <v>261</v>
      </c>
      <c r="B103" s="235" t="s">
        <v>146</v>
      </c>
      <c r="C103" s="180">
        <v>6453</v>
      </c>
      <c r="D103" s="180">
        <v>20140927.323120993</v>
      </c>
      <c r="E103" s="181">
        <v>1386622.7215742678</v>
      </c>
      <c r="F103" s="182">
        <v>203426</v>
      </c>
      <c r="G103" s="181">
        <f t="shared" si="72"/>
        <v>20344353.323120993</v>
      </c>
      <c r="H103" s="183">
        <f t="shared" si="41"/>
        <v>3152.6969352426768</v>
      </c>
      <c r="I103" s="184">
        <v>3451337.8918953785</v>
      </c>
      <c r="J103" s="181">
        <f t="shared" si="42"/>
        <v>23795691.215016373</v>
      </c>
      <c r="K103" s="183">
        <f t="shared" si="43"/>
        <v>3687.5393173743023</v>
      </c>
      <c r="L103" s="185">
        <v>102496.02440000001</v>
      </c>
      <c r="M103" s="185">
        <v>130876.25600000001</v>
      </c>
      <c r="N103" s="186">
        <v>28380.231599999999</v>
      </c>
      <c r="O103" s="187">
        <v>8312</v>
      </c>
      <c r="P103" s="159">
        <f t="shared" si="44"/>
        <v>23832383.446616374</v>
      </c>
      <c r="Q103" s="188">
        <v>541244</v>
      </c>
      <c r="R103" s="189"/>
      <c r="S103" s="190"/>
      <c r="U103" s="184"/>
      <c r="W103" s="82">
        <v>260</v>
      </c>
      <c r="X103" s="82" t="s">
        <v>526</v>
      </c>
      <c r="Y103" s="192">
        <v>10136</v>
      </c>
      <c r="Z103" s="192">
        <v>35738635.226184651</v>
      </c>
      <c r="AA103" s="192">
        <v>9737222.4573536702</v>
      </c>
      <c r="AB103" s="192">
        <v>-803557</v>
      </c>
      <c r="AD103" s="193">
        <f t="shared" si="62"/>
        <v>34935078.226184651</v>
      </c>
      <c r="AE103" s="194"/>
      <c r="AF103" s="149">
        <v>6331638.7275263434</v>
      </c>
      <c r="AG103" s="194"/>
      <c r="AH103" s="149">
        <f t="shared" si="63"/>
        <v>-120533.57065537566</v>
      </c>
      <c r="AI103" s="149">
        <v>-172391.03710013031</v>
      </c>
      <c r="AJ103" s="192"/>
      <c r="AK103" s="192">
        <f t="shared" si="64"/>
        <v>41146183.38305562</v>
      </c>
      <c r="AL103" s="195">
        <f t="shared" si="45"/>
        <v>4059.4103574443193</v>
      </c>
      <c r="AM103" s="194"/>
      <c r="AN103" s="149">
        <v>0</v>
      </c>
      <c r="AP103" s="147">
        <f t="shared" si="46"/>
        <v>-980875.59923733771</v>
      </c>
      <c r="AQ103" s="148">
        <f t="shared" si="47"/>
        <v>-2.3283742633199815E-2</v>
      </c>
      <c r="AR103" s="149">
        <f t="shared" si="65"/>
        <v>-96.771467959484781</v>
      </c>
      <c r="AT103" s="82">
        <v>260</v>
      </c>
      <c r="AU103" s="82" t="s">
        <v>526</v>
      </c>
      <c r="AV103" s="192">
        <v>10136</v>
      </c>
      <c r="AW103" s="192">
        <v>35637333.98932831</v>
      </c>
      <c r="AX103" s="192">
        <v>9758706.5368937887</v>
      </c>
      <c r="AY103" s="192">
        <v>-803557</v>
      </c>
      <c r="BA103" s="193">
        <f t="shared" si="66"/>
        <v>34833776.98932831</v>
      </c>
      <c r="BB103" s="194"/>
      <c r="BC103" s="149">
        <v>6331638.7275263434</v>
      </c>
      <c r="BD103" s="194"/>
      <c r="BE103" s="149">
        <v>-172391.03710013031</v>
      </c>
      <c r="BF103" s="192"/>
      <c r="BG103" s="192">
        <f t="shared" si="67"/>
        <v>40993024.679754525</v>
      </c>
      <c r="BH103" s="195">
        <f t="shared" si="48"/>
        <v>4044.2999881367923</v>
      </c>
      <c r="BI103" s="194"/>
      <c r="BJ103" s="149">
        <v>0</v>
      </c>
      <c r="BL103" s="147">
        <f t="shared" si="49"/>
        <v>-1134034.3025384322</v>
      </c>
      <c r="BM103" s="148">
        <f t="shared" si="50"/>
        <v>-2.6919379845982003E-2</v>
      </c>
      <c r="BN103" s="149">
        <f t="shared" si="68"/>
        <v>-111.88183726701186</v>
      </c>
      <c r="BP103" s="82">
        <v>260</v>
      </c>
      <c r="BQ103" s="82" t="s">
        <v>526</v>
      </c>
      <c r="BR103" s="192">
        <v>10136</v>
      </c>
      <c r="BS103" s="192">
        <v>35880491.071421839</v>
      </c>
      <c r="BT103" s="192">
        <v>9994840.580616625</v>
      </c>
      <c r="BU103" s="192">
        <v>-803557</v>
      </c>
      <c r="BW103" s="193">
        <f t="shared" si="69"/>
        <v>35076934.071421839</v>
      </c>
      <c r="BX103" s="194"/>
      <c r="BY103" s="149">
        <v>6316531.3512618933</v>
      </c>
      <c r="BZ103" s="194"/>
      <c r="CA103" s="149">
        <v>-801688.40017296339</v>
      </c>
      <c r="CB103" s="192"/>
      <c r="CC103" s="192">
        <f t="shared" si="70"/>
        <v>40591777.022510767</v>
      </c>
      <c r="CD103" s="195">
        <f t="shared" si="51"/>
        <v>4004.7135973274239</v>
      </c>
      <c r="CE103" s="194"/>
      <c r="CF103" s="149">
        <v>0</v>
      </c>
      <c r="CH103" s="147">
        <f t="shared" si="52"/>
        <v>-1535281.9597821906</v>
      </c>
      <c r="CI103" s="148">
        <f t="shared" si="53"/>
        <v>-3.6444081235946411E-2</v>
      </c>
      <c r="CJ103" s="149">
        <f t="shared" si="71"/>
        <v>-151.46822807638029</v>
      </c>
      <c r="CL103" s="82">
        <v>260</v>
      </c>
      <c r="CM103" s="82" t="s">
        <v>526</v>
      </c>
      <c r="CN103" s="192">
        <v>10136</v>
      </c>
      <c r="CO103" s="192">
        <v>35135144.513394952</v>
      </c>
      <c r="CP103" s="192">
        <v>9563018.077649489</v>
      </c>
      <c r="CQ103" s="192">
        <v>-803557</v>
      </c>
      <c r="CS103" s="193">
        <f t="shared" si="54"/>
        <v>34331587.513394952</v>
      </c>
      <c r="CT103" s="194"/>
      <c r="CU103" s="149">
        <v>6316531.3512618933</v>
      </c>
      <c r="CV103" s="194"/>
      <c r="CW103" s="149">
        <v>-801688.40017296339</v>
      </c>
      <c r="CX103" s="192"/>
      <c r="CY103" s="192">
        <f t="shared" si="55"/>
        <v>39846430.46448388</v>
      </c>
      <c r="CZ103" s="195">
        <f t="shared" si="56"/>
        <v>3931.1790118867284</v>
      </c>
      <c r="DA103" s="194"/>
      <c r="DB103" s="149">
        <v>0</v>
      </c>
      <c r="DD103" s="147">
        <f t="shared" si="57"/>
        <v>-2280628.5178090781</v>
      </c>
      <c r="DE103" s="148">
        <f t="shared" si="58"/>
        <v>-5.413690328507581E-2</v>
      </c>
      <c r="DF103" s="149">
        <f t="shared" si="59"/>
        <v>-225.00281351707559</v>
      </c>
      <c r="DH103" s="196">
        <v>81561.72</v>
      </c>
      <c r="DI103" s="197">
        <v>118468.3983</v>
      </c>
      <c r="DJ103" s="198">
        <f t="shared" si="60"/>
        <v>36906.6783</v>
      </c>
      <c r="DL103" s="196" t="e">
        <f>#REF!+DJ103</f>
        <v>#REF!</v>
      </c>
      <c r="DM103" s="198" t="e">
        <f t="shared" si="61"/>
        <v>#REF!</v>
      </c>
      <c r="DN103" s="82">
        <v>260</v>
      </c>
      <c r="DO103" s="82" t="s">
        <v>869</v>
      </c>
      <c r="DP103" s="192">
        <v>10358</v>
      </c>
      <c r="DQ103" s="192">
        <v>36810097.60708461</v>
      </c>
      <c r="DR103" s="192">
        <v>9563018.077649489</v>
      </c>
      <c r="DS103" s="192">
        <v>-808920</v>
      </c>
      <c r="DU103" s="193">
        <v>36006540.60708461</v>
      </c>
      <c r="DV103" s="194"/>
      <c r="DW103" s="149">
        <v>5960741.3177642571</v>
      </c>
      <c r="DX103" s="194"/>
      <c r="DY103" s="149">
        <v>159777.05744408671</v>
      </c>
      <c r="DZ103" s="192"/>
      <c r="EA103" s="192">
        <v>42127058.982292958</v>
      </c>
      <c r="EB103" s="195">
        <v>4067.1035897174124</v>
      </c>
      <c r="ED103" s="196"/>
      <c r="EE103" s="197"/>
      <c r="EF103" s="198">
        <v>36906.6783</v>
      </c>
      <c r="EH103" s="196">
        <v>42163965.660592958</v>
      </c>
      <c r="EI103" s="198">
        <v>3513663.8050494133</v>
      </c>
      <c r="EK103" s="199">
        <v>12</v>
      </c>
    </row>
    <row r="104" spans="1:141" ht="13.8" x14ac:dyDescent="0.25">
      <c r="A104" s="30">
        <v>263</v>
      </c>
      <c r="B104" s="235" t="s">
        <v>147</v>
      </c>
      <c r="C104" s="180">
        <v>7998</v>
      </c>
      <c r="D104" s="180">
        <v>28392622.682774059</v>
      </c>
      <c r="E104" s="181">
        <v>8538772.7277397662</v>
      </c>
      <c r="F104" s="200">
        <v>-396612</v>
      </c>
      <c r="G104" s="181">
        <f t="shared" si="72"/>
        <v>27996010.682774059</v>
      </c>
      <c r="H104" s="183">
        <f t="shared" si="41"/>
        <v>3500.3764294541211</v>
      </c>
      <c r="I104" s="184">
        <v>5037389.2950774813</v>
      </c>
      <c r="J104" s="181">
        <f t="shared" si="42"/>
        <v>33033399.97785154</v>
      </c>
      <c r="K104" s="183">
        <f t="shared" si="43"/>
        <v>4130.2075491187225</v>
      </c>
      <c r="L104" s="185">
        <v>107503.46376000001</v>
      </c>
      <c r="M104" s="185">
        <v>324487.76079999999</v>
      </c>
      <c r="N104" s="186">
        <v>216984.29703999998</v>
      </c>
      <c r="O104" s="187">
        <v>2761</v>
      </c>
      <c r="P104" s="159">
        <f t="shared" si="44"/>
        <v>33253145.27489154</v>
      </c>
      <c r="Q104" s="188">
        <v>451118</v>
      </c>
      <c r="R104" s="189"/>
      <c r="S104" s="190"/>
      <c r="U104" s="184"/>
      <c r="W104" s="82">
        <v>261</v>
      </c>
      <c r="X104" s="82" t="s">
        <v>527</v>
      </c>
      <c r="Y104" s="192">
        <v>6453</v>
      </c>
      <c r="Z104" s="192">
        <v>20152831.198355351</v>
      </c>
      <c r="AA104" s="192">
        <v>1386622.7215742678</v>
      </c>
      <c r="AB104" s="192">
        <v>289397</v>
      </c>
      <c r="AD104" s="193">
        <f t="shared" si="62"/>
        <v>20442228.198355351</v>
      </c>
      <c r="AE104" s="194"/>
      <c r="AF104" s="149">
        <v>3562528.834156401</v>
      </c>
      <c r="AG104" s="194"/>
      <c r="AH104" s="149">
        <f t="shared" si="63"/>
        <v>-127801.34906986884</v>
      </c>
      <c r="AI104" s="149">
        <v>-182785.65041388219</v>
      </c>
      <c r="AJ104" s="192"/>
      <c r="AK104" s="192">
        <f t="shared" si="64"/>
        <v>23876955.683441885</v>
      </c>
      <c r="AL104" s="195">
        <f t="shared" si="45"/>
        <v>3700.1326024239711</v>
      </c>
      <c r="AM104" s="194"/>
      <c r="AN104" s="149">
        <v>0</v>
      </c>
      <c r="AP104" s="147">
        <f t="shared" si="46"/>
        <v>-1492905.8664565384</v>
      </c>
      <c r="AQ104" s="148">
        <f t="shared" si="47"/>
        <v>-5.8845644999687266E-2</v>
      </c>
      <c r="AR104" s="149">
        <f t="shared" si="65"/>
        <v>-231.35066890694847</v>
      </c>
      <c r="AT104" s="82">
        <v>261</v>
      </c>
      <c r="AU104" s="82" t="s">
        <v>527</v>
      </c>
      <c r="AV104" s="192">
        <v>6453</v>
      </c>
      <c r="AW104" s="192">
        <v>20170368.339824904</v>
      </c>
      <c r="AX104" s="192">
        <v>1502430.6014987226</v>
      </c>
      <c r="AY104" s="192">
        <v>289397</v>
      </c>
      <c r="BA104" s="193">
        <f t="shared" si="66"/>
        <v>20459765.339824904</v>
      </c>
      <c r="BB104" s="194"/>
      <c r="BC104" s="149">
        <v>3562528.834156401</v>
      </c>
      <c r="BD104" s="194"/>
      <c r="BE104" s="149">
        <v>-182785.65041388219</v>
      </c>
      <c r="BF104" s="192"/>
      <c r="BG104" s="192">
        <f t="shared" si="67"/>
        <v>23839508.523567423</v>
      </c>
      <c r="BH104" s="195">
        <f t="shared" si="48"/>
        <v>3694.3295403017855</v>
      </c>
      <c r="BI104" s="194"/>
      <c r="BJ104" s="149">
        <v>0</v>
      </c>
      <c r="BL104" s="147">
        <f t="shared" si="49"/>
        <v>-1530353.026331</v>
      </c>
      <c r="BM104" s="148">
        <f t="shared" si="50"/>
        <v>-6.0321694043187525E-2</v>
      </c>
      <c r="BN104" s="149">
        <f t="shared" si="68"/>
        <v>-237.15373102913375</v>
      </c>
      <c r="BP104" s="82">
        <v>261</v>
      </c>
      <c r="BQ104" s="82" t="s">
        <v>527</v>
      </c>
      <c r="BR104" s="192">
        <v>6453</v>
      </c>
      <c r="BS104" s="192">
        <v>20151464.880446058</v>
      </c>
      <c r="BT104" s="192">
        <v>1474229.7954868572</v>
      </c>
      <c r="BU104" s="192">
        <v>289397</v>
      </c>
      <c r="BW104" s="193">
        <f t="shared" si="69"/>
        <v>20440861.880446058</v>
      </c>
      <c r="BX104" s="194"/>
      <c r="BY104" s="149">
        <v>3536977.8223514985</v>
      </c>
      <c r="BZ104" s="194"/>
      <c r="CA104" s="149">
        <v>-850027.57753447606</v>
      </c>
      <c r="CB104" s="192"/>
      <c r="CC104" s="192">
        <f t="shared" si="70"/>
        <v>23127812.12526308</v>
      </c>
      <c r="CD104" s="195">
        <f t="shared" si="51"/>
        <v>3584.0403107489665</v>
      </c>
      <c r="CE104" s="194"/>
      <c r="CF104" s="149">
        <v>0</v>
      </c>
      <c r="CH104" s="147">
        <f t="shared" si="52"/>
        <v>-2242049.4246353433</v>
      </c>
      <c r="CI104" s="148">
        <f t="shared" si="53"/>
        <v>-8.8374523456724183E-2</v>
      </c>
      <c r="CJ104" s="149">
        <f t="shared" si="71"/>
        <v>-347.44296058195306</v>
      </c>
      <c r="CL104" s="82">
        <v>261</v>
      </c>
      <c r="CM104" s="82" t="s">
        <v>527</v>
      </c>
      <c r="CN104" s="192">
        <v>6453</v>
      </c>
      <c r="CO104" s="192">
        <v>20350274.977605585</v>
      </c>
      <c r="CP104" s="192">
        <v>1911159.6972636322</v>
      </c>
      <c r="CQ104" s="192">
        <v>289397</v>
      </c>
      <c r="CS104" s="193">
        <f t="shared" si="54"/>
        <v>20639671.977605585</v>
      </c>
      <c r="CT104" s="194"/>
      <c r="CU104" s="149">
        <v>3536977.8223514985</v>
      </c>
      <c r="CV104" s="194"/>
      <c r="CW104" s="149">
        <v>-850027.57753447606</v>
      </c>
      <c r="CX104" s="192"/>
      <c r="CY104" s="192">
        <f t="shared" si="55"/>
        <v>23326622.222422607</v>
      </c>
      <c r="CZ104" s="195">
        <f t="shared" si="56"/>
        <v>3614.8492518863486</v>
      </c>
      <c r="DA104" s="194"/>
      <c r="DB104" s="149">
        <v>0</v>
      </c>
      <c r="DD104" s="147">
        <f t="shared" si="57"/>
        <v>-2043239.327475816</v>
      </c>
      <c r="DE104" s="148">
        <f t="shared" si="58"/>
        <v>-8.0538055891913082E-2</v>
      </c>
      <c r="DF104" s="149">
        <f t="shared" si="59"/>
        <v>-316.63401944457092</v>
      </c>
      <c r="DH104" s="196">
        <v>127847.99610000002</v>
      </c>
      <c r="DI104" s="197">
        <v>137363.5301</v>
      </c>
      <c r="DJ104" s="198">
        <f t="shared" si="60"/>
        <v>9515.5339999999851</v>
      </c>
      <c r="DL104" s="196" t="e">
        <f>#REF!+DJ104</f>
        <v>#REF!</v>
      </c>
      <c r="DM104" s="198" t="e">
        <f t="shared" si="61"/>
        <v>#REF!</v>
      </c>
      <c r="DN104" s="82">
        <v>261</v>
      </c>
      <c r="DO104" s="82" t="s">
        <v>146</v>
      </c>
      <c r="DP104" s="192">
        <v>6436</v>
      </c>
      <c r="DQ104" s="192">
        <v>21604247.233990069</v>
      </c>
      <c r="DR104" s="192">
        <v>1911159.6972636322</v>
      </c>
      <c r="DS104" s="192">
        <v>320811</v>
      </c>
      <c r="DU104" s="193">
        <v>21893644.233990069</v>
      </c>
      <c r="DV104" s="194"/>
      <c r="DW104" s="149">
        <v>3306806.2247362677</v>
      </c>
      <c r="DX104" s="194"/>
      <c r="DY104" s="149">
        <v>169411.09117208383</v>
      </c>
      <c r="DZ104" s="192"/>
      <c r="EA104" s="192">
        <v>25369861.549898423</v>
      </c>
      <c r="EB104" s="195">
        <v>3941.8678604565603</v>
      </c>
      <c r="ED104" s="196"/>
      <c r="EE104" s="197"/>
      <c r="EF104" s="198">
        <v>9515.5339999999851</v>
      </c>
      <c r="EH104" s="196">
        <v>25379377.083898425</v>
      </c>
      <c r="EI104" s="198">
        <v>2114948.0903248689</v>
      </c>
      <c r="EK104" s="199">
        <v>19</v>
      </c>
    </row>
    <row r="105" spans="1:141" ht="13.8" x14ac:dyDescent="0.25">
      <c r="A105" s="30">
        <v>265</v>
      </c>
      <c r="B105" s="235" t="s">
        <v>148</v>
      </c>
      <c r="C105" s="180">
        <v>1096</v>
      </c>
      <c r="D105" s="180">
        <v>4692477.8976025032</v>
      </c>
      <c r="E105" s="181">
        <v>1036218.7294874229</v>
      </c>
      <c r="F105" s="200">
        <v>-279194</v>
      </c>
      <c r="G105" s="181">
        <f t="shared" si="72"/>
        <v>4413283.8976025032</v>
      </c>
      <c r="H105" s="183">
        <f t="shared" si="41"/>
        <v>4026.7188846738168</v>
      </c>
      <c r="I105" s="184">
        <v>728036.2282035033</v>
      </c>
      <c r="J105" s="181">
        <f t="shared" si="42"/>
        <v>5141320.1258060066</v>
      </c>
      <c r="K105" s="183">
        <f t="shared" si="43"/>
        <v>4690.9855162463564</v>
      </c>
      <c r="L105" s="185">
        <v>39903.032399999996</v>
      </c>
      <c r="M105" s="185">
        <v>36986.768000000004</v>
      </c>
      <c r="N105" s="186">
        <v>-2916.2643999999927</v>
      </c>
      <c r="O105" s="187">
        <v>430</v>
      </c>
      <c r="P105" s="159">
        <f t="shared" si="44"/>
        <v>5138833.8614060069</v>
      </c>
      <c r="Q105" s="188">
        <v>66656</v>
      </c>
      <c r="R105" s="189"/>
      <c r="S105" s="190"/>
      <c r="U105" s="184"/>
      <c r="W105" s="82">
        <v>263</v>
      </c>
      <c r="X105" s="82" t="s">
        <v>528</v>
      </c>
      <c r="Y105" s="192">
        <v>7998</v>
      </c>
      <c r="Z105" s="192">
        <v>28394356.790961254</v>
      </c>
      <c r="AA105" s="192">
        <v>8538772.7277397662</v>
      </c>
      <c r="AB105" s="192">
        <v>-429070</v>
      </c>
      <c r="AD105" s="193">
        <f t="shared" si="62"/>
        <v>27965286.790961254</v>
      </c>
      <c r="AE105" s="194"/>
      <c r="AF105" s="149">
        <v>5133391.2621828616</v>
      </c>
      <c r="AG105" s="194"/>
      <c r="AH105" s="149">
        <f t="shared" si="63"/>
        <v>-90934.962926294218</v>
      </c>
      <c r="AI105" s="149">
        <v>-130058.14465039756</v>
      </c>
      <c r="AJ105" s="192"/>
      <c r="AK105" s="192">
        <f t="shared" si="64"/>
        <v>33007743.090217821</v>
      </c>
      <c r="AL105" s="195">
        <f t="shared" si="45"/>
        <v>4126.9996361862741</v>
      </c>
      <c r="AM105" s="194"/>
      <c r="AN105" s="149">
        <v>0</v>
      </c>
      <c r="AP105" s="147">
        <f t="shared" si="46"/>
        <v>-1182739.5979231074</v>
      </c>
      <c r="AQ105" s="148">
        <f t="shared" si="47"/>
        <v>-3.4592655760702209E-2</v>
      </c>
      <c r="AR105" s="149">
        <f t="shared" si="65"/>
        <v>-147.87941959528726</v>
      </c>
      <c r="AT105" s="82">
        <v>263</v>
      </c>
      <c r="AU105" s="82" t="s">
        <v>528</v>
      </c>
      <c r="AV105" s="192">
        <v>7998</v>
      </c>
      <c r="AW105" s="192">
        <v>28290558.148605205</v>
      </c>
      <c r="AX105" s="192">
        <v>8539384.7104283776</v>
      </c>
      <c r="AY105" s="192">
        <v>-429070</v>
      </c>
      <c r="BA105" s="193">
        <f t="shared" si="66"/>
        <v>27861488.148605205</v>
      </c>
      <c r="BB105" s="194"/>
      <c r="BC105" s="149">
        <v>5133391.2621828616</v>
      </c>
      <c r="BD105" s="194"/>
      <c r="BE105" s="149">
        <v>-130058.14465039756</v>
      </c>
      <c r="BF105" s="192"/>
      <c r="BG105" s="192">
        <f t="shared" si="67"/>
        <v>32864821.266137671</v>
      </c>
      <c r="BH105" s="195">
        <f t="shared" si="48"/>
        <v>4109.1299407523966</v>
      </c>
      <c r="BI105" s="194"/>
      <c r="BJ105" s="149">
        <v>0</v>
      </c>
      <c r="BL105" s="147">
        <f t="shared" si="49"/>
        <v>-1325661.422003258</v>
      </c>
      <c r="BM105" s="148">
        <f t="shared" si="50"/>
        <v>-3.8772819737437271E-2</v>
      </c>
      <c r="BN105" s="149">
        <f t="shared" si="68"/>
        <v>-165.74911502916456</v>
      </c>
      <c r="BP105" s="82">
        <v>263</v>
      </c>
      <c r="BQ105" s="82" t="s">
        <v>528</v>
      </c>
      <c r="BR105" s="192">
        <v>7998</v>
      </c>
      <c r="BS105" s="192">
        <v>28440195.774005465</v>
      </c>
      <c r="BT105" s="192">
        <v>8685619.6967467163</v>
      </c>
      <c r="BU105" s="192">
        <v>-429070</v>
      </c>
      <c r="BW105" s="193">
        <f t="shared" si="69"/>
        <v>28011125.774005465</v>
      </c>
      <c r="BX105" s="194"/>
      <c r="BY105" s="149">
        <v>5132727.2794611659</v>
      </c>
      <c r="BZ105" s="194"/>
      <c r="CA105" s="149">
        <v>-604823.24178884039</v>
      </c>
      <c r="CB105" s="192"/>
      <c r="CC105" s="192">
        <f t="shared" si="70"/>
        <v>32539029.811677791</v>
      </c>
      <c r="CD105" s="195">
        <f t="shared" si="51"/>
        <v>4068.395825416078</v>
      </c>
      <c r="CE105" s="194"/>
      <c r="CF105" s="149">
        <v>0</v>
      </c>
      <c r="CH105" s="147">
        <f t="shared" si="52"/>
        <v>-1651452.8764631376</v>
      </c>
      <c r="CI105" s="148">
        <f t="shared" si="53"/>
        <v>-4.8301537346705808E-2</v>
      </c>
      <c r="CJ105" s="149">
        <f t="shared" si="71"/>
        <v>-206.48323036548356</v>
      </c>
      <c r="CL105" s="82">
        <v>263</v>
      </c>
      <c r="CM105" s="82" t="s">
        <v>528</v>
      </c>
      <c r="CN105" s="192">
        <v>7998</v>
      </c>
      <c r="CO105" s="192">
        <v>28086757.926012263</v>
      </c>
      <c r="CP105" s="192">
        <v>8329468.8727519978</v>
      </c>
      <c r="CQ105" s="192">
        <v>-429070</v>
      </c>
      <c r="CS105" s="193">
        <f t="shared" si="54"/>
        <v>27657687.926012263</v>
      </c>
      <c r="CT105" s="194"/>
      <c r="CU105" s="149">
        <v>5132727.2794611659</v>
      </c>
      <c r="CV105" s="194"/>
      <c r="CW105" s="149">
        <v>-604823.24178884039</v>
      </c>
      <c r="CX105" s="192"/>
      <c r="CY105" s="192">
        <f t="shared" si="55"/>
        <v>32185591.963684589</v>
      </c>
      <c r="CZ105" s="195">
        <f t="shared" si="56"/>
        <v>4024.2050467222543</v>
      </c>
      <c r="DA105" s="194"/>
      <c r="DB105" s="149">
        <v>0</v>
      </c>
      <c r="DD105" s="147">
        <f t="shared" si="57"/>
        <v>-2004890.7244563401</v>
      </c>
      <c r="DE105" s="148">
        <f t="shared" si="58"/>
        <v>-5.8638854056065795E-2</v>
      </c>
      <c r="DF105" s="149">
        <f t="shared" si="59"/>
        <v>-250.67400905930734</v>
      </c>
      <c r="DH105" s="196">
        <v>145465.32762</v>
      </c>
      <c r="DI105" s="197">
        <v>293826.09630000003</v>
      </c>
      <c r="DJ105" s="198">
        <f t="shared" si="60"/>
        <v>148360.76868000004</v>
      </c>
      <c r="DL105" s="196" t="e">
        <f>#REF!+DJ105</f>
        <v>#REF!</v>
      </c>
      <c r="DM105" s="198" t="e">
        <f t="shared" si="61"/>
        <v>#REF!</v>
      </c>
      <c r="DN105" s="82">
        <v>263</v>
      </c>
      <c r="DO105" s="82" t="s">
        <v>147</v>
      </c>
      <c r="DP105" s="192">
        <v>8153</v>
      </c>
      <c r="DQ105" s="192">
        <v>29678792.039323285</v>
      </c>
      <c r="DR105" s="192">
        <v>8329468.8727519978</v>
      </c>
      <c r="DS105" s="192">
        <v>-469540</v>
      </c>
      <c r="DU105" s="193">
        <v>29249722.039323285</v>
      </c>
      <c r="DV105" s="194"/>
      <c r="DW105" s="149">
        <v>4820218.9520481965</v>
      </c>
      <c r="DX105" s="194"/>
      <c r="DY105" s="149">
        <v>120541.69676944565</v>
      </c>
      <c r="DZ105" s="192"/>
      <c r="EA105" s="192">
        <v>34190482.688140929</v>
      </c>
      <c r="EB105" s="195">
        <v>4193.6075908427483</v>
      </c>
      <c r="ED105" s="196"/>
      <c r="EE105" s="197"/>
      <c r="EF105" s="198">
        <v>148360.76868000004</v>
      </c>
      <c r="EH105" s="196">
        <v>34338843.456820928</v>
      </c>
      <c r="EI105" s="198">
        <v>2861570.2880684105</v>
      </c>
      <c r="EK105" s="199">
        <v>11</v>
      </c>
    </row>
    <row r="106" spans="1:141" ht="13.8" x14ac:dyDescent="0.25">
      <c r="A106" s="30">
        <v>271</v>
      </c>
      <c r="B106" s="235" t="s">
        <v>802</v>
      </c>
      <c r="C106" s="180">
        <v>7103</v>
      </c>
      <c r="D106" s="180">
        <v>16142240.045320854</v>
      </c>
      <c r="E106" s="181">
        <v>4983751.6373415254</v>
      </c>
      <c r="F106" s="200">
        <v>-524861</v>
      </c>
      <c r="G106" s="181">
        <f t="shared" si="72"/>
        <v>15617379.045320854</v>
      </c>
      <c r="H106" s="183">
        <f t="shared" si="41"/>
        <v>2198.7018225145507</v>
      </c>
      <c r="I106" s="184">
        <v>4000032.1412053253</v>
      </c>
      <c r="J106" s="181">
        <f t="shared" si="42"/>
        <v>19617411.186526179</v>
      </c>
      <c r="K106" s="183">
        <f t="shared" si="43"/>
        <v>2761.8486817578741</v>
      </c>
      <c r="L106" s="185">
        <v>170765.06271999999</v>
      </c>
      <c r="M106" s="185">
        <v>359980.83240000001</v>
      </c>
      <c r="N106" s="186">
        <v>189215.76968000003</v>
      </c>
      <c r="O106" s="187">
        <v>3589</v>
      </c>
      <c r="P106" s="159">
        <f t="shared" si="44"/>
        <v>19810215.95620618</v>
      </c>
      <c r="Q106" s="188">
        <v>374121</v>
      </c>
      <c r="R106" s="189"/>
      <c r="S106" s="190"/>
      <c r="U106" s="184"/>
      <c r="W106" s="82">
        <v>265</v>
      </c>
      <c r="X106" s="82" t="s">
        <v>529</v>
      </c>
      <c r="Y106" s="192">
        <v>1096</v>
      </c>
      <c r="Z106" s="192">
        <v>4691396.2058712514</v>
      </c>
      <c r="AA106" s="192">
        <v>1036218.7294874225</v>
      </c>
      <c r="AB106" s="192">
        <v>-272666</v>
      </c>
      <c r="AD106" s="193">
        <f t="shared" si="62"/>
        <v>4418730.2058712514</v>
      </c>
      <c r="AE106" s="194"/>
      <c r="AF106" s="149">
        <v>744061.37008543138</v>
      </c>
      <c r="AG106" s="194"/>
      <c r="AH106" s="149">
        <f t="shared" si="63"/>
        <v>-14463.419046631341</v>
      </c>
      <c r="AI106" s="149">
        <v>-20686.05282250762</v>
      </c>
      <c r="AJ106" s="192"/>
      <c r="AK106" s="192">
        <f t="shared" si="64"/>
        <v>5148328.1569100516</v>
      </c>
      <c r="AL106" s="195">
        <f t="shared" si="45"/>
        <v>4697.3797052099007</v>
      </c>
      <c r="AM106" s="194"/>
      <c r="AN106" s="149">
        <v>0</v>
      </c>
      <c r="AP106" s="147">
        <f t="shared" si="46"/>
        <v>18587.754517097026</v>
      </c>
      <c r="AQ106" s="148">
        <f t="shared" si="47"/>
        <v>3.6235273247796494E-3</v>
      </c>
      <c r="AR106" s="149">
        <f t="shared" si="65"/>
        <v>16.959630033847652</v>
      </c>
      <c r="AT106" s="82">
        <v>265</v>
      </c>
      <c r="AU106" s="82" t="s">
        <v>529</v>
      </c>
      <c r="AV106" s="192">
        <v>1096</v>
      </c>
      <c r="AW106" s="192">
        <v>4668045.5245805215</v>
      </c>
      <c r="AX106" s="192">
        <v>1031102.9469277653</v>
      </c>
      <c r="AY106" s="192">
        <v>-272666</v>
      </c>
      <c r="BA106" s="193">
        <f t="shared" si="66"/>
        <v>4395379.5245805215</v>
      </c>
      <c r="BB106" s="194"/>
      <c r="BC106" s="149">
        <v>744061.37008543138</v>
      </c>
      <c r="BD106" s="194"/>
      <c r="BE106" s="149">
        <v>-20686.05282250762</v>
      </c>
      <c r="BF106" s="192"/>
      <c r="BG106" s="192">
        <f t="shared" si="67"/>
        <v>5118754.8418434449</v>
      </c>
      <c r="BH106" s="195">
        <f t="shared" si="48"/>
        <v>4670.3967535067932</v>
      </c>
      <c r="BI106" s="194"/>
      <c r="BJ106" s="149">
        <v>0</v>
      </c>
      <c r="BL106" s="147">
        <f t="shared" si="49"/>
        <v>-10985.560549509712</v>
      </c>
      <c r="BM106" s="148">
        <f t="shared" si="50"/>
        <v>-2.1415431752423758E-3</v>
      </c>
      <c r="BN106" s="149">
        <f t="shared" si="68"/>
        <v>-10.023321669260685</v>
      </c>
      <c r="BP106" s="82">
        <v>265</v>
      </c>
      <c r="BQ106" s="82" t="s">
        <v>529</v>
      </c>
      <c r="BR106" s="192">
        <v>1096</v>
      </c>
      <c r="BS106" s="192">
        <v>4720021.7868585382</v>
      </c>
      <c r="BT106" s="192">
        <v>1082987.0223908389</v>
      </c>
      <c r="BU106" s="192">
        <v>-272666</v>
      </c>
      <c r="BW106" s="193">
        <f t="shared" si="69"/>
        <v>4447355.7868585382</v>
      </c>
      <c r="BX106" s="194"/>
      <c r="BY106" s="149">
        <v>741344.72404299746</v>
      </c>
      <c r="BZ106" s="194"/>
      <c r="CA106" s="149">
        <v>-96198.554589222374</v>
      </c>
      <c r="CB106" s="192"/>
      <c r="CC106" s="192">
        <f t="shared" si="70"/>
        <v>5092501.9563123137</v>
      </c>
      <c r="CD106" s="195">
        <f t="shared" si="51"/>
        <v>4646.4433907959065</v>
      </c>
      <c r="CE106" s="194"/>
      <c r="CF106" s="149">
        <v>0</v>
      </c>
      <c r="CH106" s="147">
        <f t="shared" si="52"/>
        <v>-37238.44608064089</v>
      </c>
      <c r="CI106" s="148">
        <f t="shared" si="53"/>
        <v>-7.2593237005267666E-3</v>
      </c>
      <c r="CJ106" s="149">
        <f t="shared" si="71"/>
        <v>-33.9766843801468</v>
      </c>
      <c r="CL106" s="82">
        <v>265</v>
      </c>
      <c r="CM106" s="82" t="s">
        <v>529</v>
      </c>
      <c r="CN106" s="192">
        <v>1096</v>
      </c>
      <c r="CO106" s="192">
        <v>4648766.4629223328</v>
      </c>
      <c r="CP106" s="192">
        <v>1100525.9504015662</v>
      </c>
      <c r="CQ106" s="192">
        <v>-272666</v>
      </c>
      <c r="CS106" s="193">
        <f t="shared" si="54"/>
        <v>4376100.4629223328</v>
      </c>
      <c r="CT106" s="194"/>
      <c r="CU106" s="149">
        <v>741344.72404299746</v>
      </c>
      <c r="CV106" s="194"/>
      <c r="CW106" s="149">
        <v>-96198.554589222374</v>
      </c>
      <c r="CX106" s="192"/>
      <c r="CY106" s="192">
        <f t="shared" si="55"/>
        <v>5021246.6323761083</v>
      </c>
      <c r="CZ106" s="195">
        <f t="shared" si="56"/>
        <v>4581.4294091022884</v>
      </c>
      <c r="DA106" s="194"/>
      <c r="DB106" s="149">
        <v>0</v>
      </c>
      <c r="DD106" s="147">
        <f t="shared" si="57"/>
        <v>-108493.77001684625</v>
      </c>
      <c r="DE106" s="148">
        <f t="shared" si="58"/>
        <v>-2.1149953312693051E-2</v>
      </c>
      <c r="DF106" s="149">
        <f t="shared" si="59"/>
        <v>-98.990666073764828</v>
      </c>
      <c r="DH106" s="196">
        <v>53083.0861</v>
      </c>
      <c r="DI106" s="197">
        <v>17671.706000000002</v>
      </c>
      <c r="DJ106" s="198">
        <f t="shared" si="60"/>
        <v>-35411.380099999995</v>
      </c>
      <c r="DL106" s="196" t="e">
        <f>#REF!+DJ106</f>
        <v>#REF!</v>
      </c>
      <c r="DM106" s="198" t="e">
        <f t="shared" si="61"/>
        <v>#REF!</v>
      </c>
      <c r="DN106" s="82">
        <v>265</v>
      </c>
      <c r="DO106" s="82" t="s">
        <v>148</v>
      </c>
      <c r="DP106" s="192">
        <v>1103</v>
      </c>
      <c r="DQ106" s="192">
        <v>4681023.1405268935</v>
      </c>
      <c r="DR106" s="192">
        <v>1100525.9504015662</v>
      </c>
      <c r="DS106" s="192">
        <v>-273563</v>
      </c>
      <c r="DU106" s="193">
        <v>4408357.1405268935</v>
      </c>
      <c r="DV106" s="194"/>
      <c r="DW106" s="149">
        <v>702210.81915582123</v>
      </c>
      <c r="DX106" s="194"/>
      <c r="DY106" s="149">
        <v>19172.442710239629</v>
      </c>
      <c r="DZ106" s="192"/>
      <c r="EA106" s="192">
        <v>5129740.4023929546</v>
      </c>
      <c r="EB106" s="195">
        <v>4650.7165932846374</v>
      </c>
      <c r="ED106" s="196"/>
      <c r="EE106" s="197"/>
      <c r="EF106" s="198">
        <v>-35411.380099999995</v>
      </c>
      <c r="EH106" s="196">
        <v>5094329.0222929548</v>
      </c>
      <c r="EI106" s="198">
        <v>424527.4185244129</v>
      </c>
      <c r="EK106" s="199">
        <v>13</v>
      </c>
    </row>
    <row r="107" spans="1:141" ht="13.8" x14ac:dyDescent="0.25">
      <c r="A107" s="30">
        <v>272</v>
      </c>
      <c r="B107" s="235" t="s">
        <v>803</v>
      </c>
      <c r="C107" s="180">
        <v>47681</v>
      </c>
      <c r="D107" s="180">
        <v>82743265.321011096</v>
      </c>
      <c r="E107" s="181">
        <v>14424603.661677307</v>
      </c>
      <c r="F107" s="200">
        <v>-1356426</v>
      </c>
      <c r="G107" s="181">
        <f t="shared" si="72"/>
        <v>81386839.321011096</v>
      </c>
      <c r="H107" s="183">
        <f t="shared" si="41"/>
        <v>1706.9029450097753</v>
      </c>
      <c r="I107" s="184">
        <v>21238369.438484464</v>
      </c>
      <c r="J107" s="181">
        <f t="shared" si="42"/>
        <v>102625208.75949556</v>
      </c>
      <c r="K107" s="183">
        <f t="shared" si="43"/>
        <v>2152.3292036554508</v>
      </c>
      <c r="L107" s="185">
        <v>667312.42312000017</v>
      </c>
      <c r="M107" s="185">
        <v>489647.90560000006</v>
      </c>
      <c r="N107" s="186">
        <v>-177664.51752000011</v>
      </c>
      <c r="O107" s="187">
        <v>-31534</v>
      </c>
      <c r="P107" s="159">
        <f t="shared" si="44"/>
        <v>102416010.24197556</v>
      </c>
      <c r="Q107" s="188">
        <v>2768242</v>
      </c>
      <c r="R107" s="189"/>
      <c r="S107" s="190"/>
      <c r="U107" s="184"/>
      <c r="W107" s="82">
        <v>271</v>
      </c>
      <c r="X107" s="82" t="s">
        <v>530</v>
      </c>
      <c r="Y107" s="192">
        <v>7103</v>
      </c>
      <c r="Z107" s="192">
        <v>16134329.917464256</v>
      </c>
      <c r="AA107" s="192">
        <v>4983751.6373415254</v>
      </c>
      <c r="AB107" s="192">
        <v>-718579</v>
      </c>
      <c r="AD107" s="193">
        <f t="shared" si="62"/>
        <v>15415750.917464256</v>
      </c>
      <c r="AE107" s="194"/>
      <c r="AF107" s="149">
        <v>4107174.6375707071</v>
      </c>
      <c r="AG107" s="194"/>
      <c r="AH107" s="149">
        <f t="shared" si="63"/>
        <v>-98270.959281853487</v>
      </c>
      <c r="AI107" s="149">
        <v>-140550.32548451141</v>
      </c>
      <c r="AJ107" s="192"/>
      <c r="AK107" s="192">
        <f t="shared" si="64"/>
        <v>19424654.595753111</v>
      </c>
      <c r="AL107" s="195">
        <f t="shared" si="45"/>
        <v>2734.7113326415756</v>
      </c>
      <c r="AM107" s="194"/>
      <c r="AN107" s="149">
        <v>0</v>
      </c>
      <c r="AP107" s="147">
        <f t="shared" si="46"/>
        <v>-1180318.7164118923</v>
      </c>
      <c r="AQ107" s="148">
        <f t="shared" si="47"/>
        <v>-5.7283195592155514E-2</v>
      </c>
      <c r="AR107" s="149">
        <f t="shared" si="65"/>
        <v>-166.17185927240496</v>
      </c>
      <c r="AT107" s="82">
        <v>271</v>
      </c>
      <c r="AU107" s="82" t="s">
        <v>530</v>
      </c>
      <c r="AV107" s="192">
        <v>7103</v>
      </c>
      <c r="AW107" s="192">
        <v>16055573.316937324</v>
      </c>
      <c r="AX107" s="192">
        <v>4992534.0898049409</v>
      </c>
      <c r="AY107" s="192">
        <v>-718579</v>
      </c>
      <c r="BA107" s="193">
        <f t="shared" si="66"/>
        <v>15336994.316937324</v>
      </c>
      <c r="BB107" s="194"/>
      <c r="BC107" s="149">
        <v>4107174.6375707071</v>
      </c>
      <c r="BD107" s="194"/>
      <c r="BE107" s="149">
        <v>-140550.32548451141</v>
      </c>
      <c r="BF107" s="192"/>
      <c r="BG107" s="192">
        <f t="shared" si="67"/>
        <v>19303618.629023518</v>
      </c>
      <c r="BH107" s="195">
        <f t="shared" si="48"/>
        <v>2717.6712134342556</v>
      </c>
      <c r="BI107" s="194"/>
      <c r="BJ107" s="149">
        <v>0</v>
      </c>
      <c r="BL107" s="147">
        <f t="shared" si="49"/>
        <v>-1301354.6831414849</v>
      </c>
      <c r="BM107" s="148">
        <f t="shared" si="50"/>
        <v>-6.3157309811858672E-2</v>
      </c>
      <c r="BN107" s="149">
        <f t="shared" si="68"/>
        <v>-183.21197847972473</v>
      </c>
      <c r="BP107" s="82">
        <v>271</v>
      </c>
      <c r="BQ107" s="82" t="s">
        <v>530</v>
      </c>
      <c r="BR107" s="192">
        <v>7103</v>
      </c>
      <c r="BS107" s="192">
        <v>16189819.117539598</v>
      </c>
      <c r="BT107" s="192">
        <v>5121155.1820721254</v>
      </c>
      <c r="BU107" s="192">
        <v>-718579</v>
      </c>
      <c r="BW107" s="193">
        <f t="shared" si="69"/>
        <v>15471240.117539598</v>
      </c>
      <c r="BX107" s="194"/>
      <c r="BY107" s="149">
        <v>4086019.9424737669</v>
      </c>
      <c r="BZ107" s="194"/>
      <c r="CA107" s="149">
        <v>-653616.14778163005</v>
      </c>
      <c r="CB107" s="192"/>
      <c r="CC107" s="192">
        <f t="shared" si="70"/>
        <v>18903643.912231736</v>
      </c>
      <c r="CD107" s="195">
        <f t="shared" si="51"/>
        <v>2661.3605395229811</v>
      </c>
      <c r="CE107" s="194"/>
      <c r="CF107" s="149">
        <v>0</v>
      </c>
      <c r="CH107" s="147">
        <f t="shared" si="52"/>
        <v>-1701329.3999332674</v>
      </c>
      <c r="CI107" s="148">
        <f t="shared" si="53"/>
        <v>-8.2568871803819166E-2</v>
      </c>
      <c r="CJ107" s="149">
        <f t="shared" si="71"/>
        <v>-239.52265239099921</v>
      </c>
      <c r="CL107" s="82">
        <v>271</v>
      </c>
      <c r="CM107" s="82" t="s">
        <v>530</v>
      </c>
      <c r="CN107" s="192">
        <v>7103</v>
      </c>
      <c r="CO107" s="192">
        <v>15900579.338646684</v>
      </c>
      <c r="CP107" s="192">
        <v>5029910.6310098488</v>
      </c>
      <c r="CQ107" s="192">
        <v>-718579</v>
      </c>
      <c r="CS107" s="193">
        <f t="shared" si="54"/>
        <v>15182000.338646684</v>
      </c>
      <c r="CT107" s="194"/>
      <c r="CU107" s="149">
        <v>4086019.9424737669</v>
      </c>
      <c r="CV107" s="194"/>
      <c r="CW107" s="149">
        <v>-653616.14778163005</v>
      </c>
      <c r="CX107" s="192"/>
      <c r="CY107" s="192">
        <f t="shared" si="55"/>
        <v>18614404.13333882</v>
      </c>
      <c r="CZ107" s="195">
        <f t="shared" si="56"/>
        <v>2620.6397484638633</v>
      </c>
      <c r="DA107" s="194"/>
      <c r="DB107" s="149">
        <v>0</v>
      </c>
      <c r="DD107" s="147">
        <f t="shared" si="57"/>
        <v>-1990569.1788261831</v>
      </c>
      <c r="DE107" s="148">
        <f t="shared" si="58"/>
        <v>-9.660624882493625E-2</v>
      </c>
      <c r="DF107" s="149">
        <f t="shared" si="59"/>
        <v>-280.2434434501173</v>
      </c>
      <c r="DH107" s="196">
        <v>150943.55648</v>
      </c>
      <c r="DI107" s="197">
        <v>352278.66229999997</v>
      </c>
      <c r="DJ107" s="198">
        <f t="shared" si="60"/>
        <v>201335.10581999997</v>
      </c>
      <c r="DL107" s="196" t="e">
        <f>#REF!+DJ107</f>
        <v>#REF!</v>
      </c>
      <c r="DM107" s="198" t="e">
        <f t="shared" si="61"/>
        <v>#REF!</v>
      </c>
      <c r="DN107" s="82">
        <v>271</v>
      </c>
      <c r="DO107" s="82" t="s">
        <v>802</v>
      </c>
      <c r="DP107" s="192">
        <v>7226</v>
      </c>
      <c r="DQ107" s="192">
        <v>17347728.742075317</v>
      </c>
      <c r="DR107" s="192">
        <v>5029910.6310098516</v>
      </c>
      <c r="DS107" s="192">
        <v>-697953</v>
      </c>
      <c r="DU107" s="193">
        <v>16629149.742075317</v>
      </c>
      <c r="DV107" s="194"/>
      <c r="DW107" s="149">
        <v>3845557.4124736083</v>
      </c>
      <c r="DX107" s="194"/>
      <c r="DY107" s="149">
        <v>130266.15761607914</v>
      </c>
      <c r="DZ107" s="192"/>
      <c r="EA107" s="192">
        <v>20604973.312165003</v>
      </c>
      <c r="EB107" s="195">
        <v>2851.5047484313595</v>
      </c>
      <c r="ED107" s="196"/>
      <c r="EE107" s="197"/>
      <c r="EF107" s="198">
        <v>201335.10581999997</v>
      </c>
      <c r="EH107" s="196">
        <v>20806308.417985003</v>
      </c>
      <c r="EI107" s="198">
        <v>1733859.0348320836</v>
      </c>
      <c r="EK107" s="199">
        <v>4</v>
      </c>
    </row>
    <row r="108" spans="1:141" ht="13.8" x14ac:dyDescent="0.25">
      <c r="A108" s="30">
        <v>273</v>
      </c>
      <c r="B108" s="235" t="s">
        <v>151</v>
      </c>
      <c r="C108" s="180">
        <v>3846</v>
      </c>
      <c r="D108" s="180">
        <v>14169425.77179054</v>
      </c>
      <c r="E108" s="181">
        <v>2865494.3870675485</v>
      </c>
      <c r="F108" s="200">
        <v>-190002</v>
      </c>
      <c r="G108" s="181">
        <f t="shared" si="72"/>
        <v>13979423.77179054</v>
      </c>
      <c r="H108" s="183">
        <f t="shared" si="41"/>
        <v>3634.79557248844</v>
      </c>
      <c r="I108" s="184">
        <v>2174807.7752253325</v>
      </c>
      <c r="J108" s="181">
        <f t="shared" si="42"/>
        <v>16154231.547015872</v>
      </c>
      <c r="K108" s="183">
        <f t="shared" si="43"/>
        <v>4200.2682129526447</v>
      </c>
      <c r="L108" s="185">
        <v>34141.632000000005</v>
      </c>
      <c r="M108" s="185">
        <v>158118.43320000003</v>
      </c>
      <c r="N108" s="186">
        <v>123976.80120000002</v>
      </c>
      <c r="O108" s="187">
        <v>4952</v>
      </c>
      <c r="P108" s="159">
        <f t="shared" si="44"/>
        <v>16283160.348215872</v>
      </c>
      <c r="Q108" s="188">
        <v>322425</v>
      </c>
      <c r="R108" s="189"/>
      <c r="S108" s="190"/>
      <c r="U108" s="184"/>
      <c r="W108" s="82">
        <v>272</v>
      </c>
      <c r="X108" s="82" t="s">
        <v>531</v>
      </c>
      <c r="Y108" s="192">
        <v>47681</v>
      </c>
      <c r="Z108" s="192">
        <v>82693248.696035892</v>
      </c>
      <c r="AA108" s="192">
        <v>14424603.661677307</v>
      </c>
      <c r="AB108" s="192">
        <v>-2096075</v>
      </c>
      <c r="AD108" s="193">
        <f t="shared" si="62"/>
        <v>80597173.696035892</v>
      </c>
      <c r="AE108" s="194"/>
      <c r="AF108" s="149">
        <v>22001214.475779589</v>
      </c>
      <c r="AG108" s="194"/>
      <c r="AH108" s="149">
        <f t="shared" si="63"/>
        <v>-728309.9594217838</v>
      </c>
      <c r="AI108" s="149">
        <v>-1041652.6163823189</v>
      </c>
      <c r="AJ108" s="192"/>
      <c r="AK108" s="192">
        <f t="shared" si="64"/>
        <v>101870078.2123937</v>
      </c>
      <c r="AL108" s="195">
        <f t="shared" si="45"/>
        <v>2136.492066282035</v>
      </c>
      <c r="AM108" s="194"/>
      <c r="AN108" s="149">
        <v>0</v>
      </c>
      <c r="AP108" s="147">
        <f t="shared" si="46"/>
        <v>-7569361.6620733589</v>
      </c>
      <c r="AQ108" s="148">
        <f t="shared" si="47"/>
        <v>-6.9164842864289366E-2</v>
      </c>
      <c r="AR108" s="149">
        <f t="shared" si="65"/>
        <v>-158.75006107408316</v>
      </c>
      <c r="AT108" s="82">
        <v>272</v>
      </c>
      <c r="AU108" s="82" t="s">
        <v>531</v>
      </c>
      <c r="AV108" s="192">
        <v>47681</v>
      </c>
      <c r="AW108" s="192">
        <v>82238278.035913333</v>
      </c>
      <c r="AX108" s="192">
        <v>14462872.170537217</v>
      </c>
      <c r="AY108" s="192">
        <v>-2096075</v>
      </c>
      <c r="BA108" s="193">
        <f t="shared" si="66"/>
        <v>80142203.035913333</v>
      </c>
      <c r="BB108" s="194"/>
      <c r="BC108" s="149">
        <v>22001214.475779589</v>
      </c>
      <c r="BD108" s="194"/>
      <c r="BE108" s="149">
        <v>-1041652.6163823189</v>
      </c>
      <c r="BF108" s="192"/>
      <c r="BG108" s="192">
        <f t="shared" si="67"/>
        <v>101101764.89531061</v>
      </c>
      <c r="BH108" s="195">
        <f t="shared" si="48"/>
        <v>2120.3784504375035</v>
      </c>
      <c r="BI108" s="194"/>
      <c r="BJ108" s="149">
        <v>0</v>
      </c>
      <c r="BL108" s="147">
        <f t="shared" si="49"/>
        <v>-8337674.9791564494</v>
      </c>
      <c r="BM108" s="148">
        <f t="shared" si="50"/>
        <v>-7.6185285567252653E-2</v>
      </c>
      <c r="BN108" s="149">
        <f t="shared" si="68"/>
        <v>-174.86367691861432</v>
      </c>
      <c r="BP108" s="82">
        <v>272</v>
      </c>
      <c r="BQ108" s="82" t="s">
        <v>531</v>
      </c>
      <c r="BR108" s="192">
        <v>47681</v>
      </c>
      <c r="BS108" s="192">
        <v>83252265.73592627</v>
      </c>
      <c r="BT108" s="192">
        <v>15440439.142537629</v>
      </c>
      <c r="BU108" s="192">
        <v>-2096075</v>
      </c>
      <c r="BW108" s="193">
        <f t="shared" si="69"/>
        <v>81156190.73592627</v>
      </c>
      <c r="BX108" s="194"/>
      <c r="BY108" s="149">
        <v>21779708.800058071</v>
      </c>
      <c r="BZ108" s="194"/>
      <c r="CA108" s="149">
        <v>-4844108.1022007</v>
      </c>
      <c r="CB108" s="192"/>
      <c r="CC108" s="192">
        <f t="shared" si="70"/>
        <v>98091791.433783635</v>
      </c>
      <c r="CD108" s="195">
        <f t="shared" si="51"/>
        <v>2057.2511363810245</v>
      </c>
      <c r="CE108" s="194"/>
      <c r="CF108" s="149">
        <v>0</v>
      </c>
      <c r="CH108" s="147">
        <f t="shared" si="52"/>
        <v>-11347648.440683424</v>
      </c>
      <c r="CI108" s="148">
        <f t="shared" si="53"/>
        <v>-0.10368883881075953</v>
      </c>
      <c r="CJ108" s="149">
        <f t="shared" si="71"/>
        <v>-237.99099097509333</v>
      </c>
      <c r="CL108" s="82">
        <v>272</v>
      </c>
      <c r="CM108" s="82" t="s">
        <v>531</v>
      </c>
      <c r="CN108" s="192">
        <v>47681</v>
      </c>
      <c r="CO108" s="192">
        <v>80482356.329972908</v>
      </c>
      <c r="CP108" s="192">
        <v>14862573.815608567</v>
      </c>
      <c r="CQ108" s="192">
        <v>-2096075</v>
      </c>
      <c r="CS108" s="193">
        <f t="shared" si="54"/>
        <v>78386281.329972908</v>
      </c>
      <c r="CT108" s="194"/>
      <c r="CU108" s="149">
        <v>21779708.800058071</v>
      </c>
      <c r="CV108" s="194"/>
      <c r="CW108" s="149">
        <v>-4844108.1022007</v>
      </c>
      <c r="CX108" s="192"/>
      <c r="CY108" s="192">
        <f t="shared" si="55"/>
        <v>95321882.027830273</v>
      </c>
      <c r="CZ108" s="195">
        <f t="shared" si="56"/>
        <v>1999.1586172234281</v>
      </c>
      <c r="DA108" s="194"/>
      <c r="DB108" s="149">
        <v>0</v>
      </c>
      <c r="DD108" s="147">
        <f t="shared" si="57"/>
        <v>-14117557.846636787</v>
      </c>
      <c r="DE108" s="148">
        <f t="shared" si="58"/>
        <v>-0.1289988130680346</v>
      </c>
      <c r="DF108" s="149">
        <f t="shared" si="59"/>
        <v>-296.08351013268992</v>
      </c>
      <c r="DH108" s="196">
        <v>567764.72653999995</v>
      </c>
      <c r="DI108" s="197">
        <v>477747.77490000008</v>
      </c>
      <c r="DJ108" s="198">
        <f t="shared" si="60"/>
        <v>-90016.951639999868</v>
      </c>
      <c r="DL108" s="196" t="e">
        <f>#REF!+DJ108</f>
        <v>#REF!</v>
      </c>
      <c r="DM108" s="198" t="e">
        <f t="shared" si="61"/>
        <v>#REF!</v>
      </c>
      <c r="DN108" s="82">
        <v>272</v>
      </c>
      <c r="DO108" s="82" t="s">
        <v>803</v>
      </c>
      <c r="DP108" s="192">
        <v>47657</v>
      </c>
      <c r="DQ108" s="192">
        <v>90143107.527482688</v>
      </c>
      <c r="DR108" s="192">
        <v>14862573.815608583</v>
      </c>
      <c r="DS108" s="192">
        <v>-2038538</v>
      </c>
      <c r="DU108" s="193">
        <v>88047032.527482688</v>
      </c>
      <c r="DV108" s="194"/>
      <c r="DW108" s="149">
        <v>20426973.218761101</v>
      </c>
      <c r="DX108" s="194"/>
      <c r="DY108" s="149">
        <v>965434.12822326843</v>
      </c>
      <c r="DZ108" s="192"/>
      <c r="EA108" s="192">
        <v>109439439.87446706</v>
      </c>
      <c r="EB108" s="195">
        <v>2296.3980081513118</v>
      </c>
      <c r="ED108" s="196"/>
      <c r="EE108" s="197"/>
      <c r="EF108" s="198">
        <v>-90016.951639999868</v>
      </c>
      <c r="EH108" s="196">
        <v>109349422.92282706</v>
      </c>
      <c r="EI108" s="198">
        <v>9112451.9102355894</v>
      </c>
      <c r="EK108" s="199">
        <v>16</v>
      </c>
    </row>
    <row r="109" spans="1:141" ht="13.8" x14ac:dyDescent="0.25">
      <c r="A109" s="30">
        <v>275</v>
      </c>
      <c r="B109" s="235" t="s">
        <v>152</v>
      </c>
      <c r="C109" s="180">
        <v>2627</v>
      </c>
      <c r="D109" s="180">
        <v>8360236.2987050749</v>
      </c>
      <c r="E109" s="181">
        <v>2529299.4510460175</v>
      </c>
      <c r="F109" s="182">
        <v>-53851</v>
      </c>
      <c r="G109" s="181">
        <f t="shared" si="72"/>
        <v>8306385.2987050749</v>
      </c>
      <c r="H109" s="183">
        <f t="shared" si="41"/>
        <v>3161.9281685211554</v>
      </c>
      <c r="I109" s="184">
        <v>1575356.62854319</v>
      </c>
      <c r="J109" s="181">
        <f t="shared" si="42"/>
        <v>9881741.9272482656</v>
      </c>
      <c r="K109" s="183">
        <f t="shared" si="43"/>
        <v>3761.6071287583804</v>
      </c>
      <c r="L109" s="185">
        <v>47940.541600000004</v>
      </c>
      <c r="M109" s="185">
        <v>72622.096399999995</v>
      </c>
      <c r="N109" s="186">
        <v>24681.554799999991</v>
      </c>
      <c r="O109" s="187">
        <v>1052</v>
      </c>
      <c r="P109" s="159">
        <f t="shared" si="44"/>
        <v>9907475.4820482656</v>
      </c>
      <c r="Q109" s="188">
        <v>163044</v>
      </c>
      <c r="R109" s="189"/>
      <c r="S109" s="190"/>
      <c r="U109" s="184"/>
      <c r="W109" s="82">
        <v>273</v>
      </c>
      <c r="X109" s="82" t="s">
        <v>532</v>
      </c>
      <c r="Y109" s="192">
        <v>3846</v>
      </c>
      <c r="Z109" s="192">
        <v>14163206.871156715</v>
      </c>
      <c r="AA109" s="192">
        <v>2865494.3870675471</v>
      </c>
      <c r="AB109" s="192">
        <v>-119846</v>
      </c>
      <c r="AD109" s="193">
        <f t="shared" si="62"/>
        <v>14043360.871156715</v>
      </c>
      <c r="AE109" s="194"/>
      <c r="AF109" s="149">
        <v>2237308.7071620529</v>
      </c>
      <c r="AG109" s="194"/>
      <c r="AH109" s="149">
        <f t="shared" si="63"/>
        <v>-64945.942664802569</v>
      </c>
      <c r="AI109" s="149">
        <v>-92887.801718264149</v>
      </c>
      <c r="AJ109" s="192"/>
      <c r="AK109" s="192">
        <f t="shared" si="64"/>
        <v>16215723.635653965</v>
      </c>
      <c r="AL109" s="195">
        <f t="shared" si="45"/>
        <v>4216.2567955418526</v>
      </c>
      <c r="AM109" s="194"/>
      <c r="AN109" s="149">
        <v>0</v>
      </c>
      <c r="AP109" s="147">
        <f t="shared" si="46"/>
        <v>-439660.70311410166</v>
      </c>
      <c r="AQ109" s="148">
        <f t="shared" si="47"/>
        <v>-2.6397511709815136E-2</v>
      </c>
      <c r="AR109" s="149">
        <f t="shared" si="65"/>
        <v>-114.31635546388499</v>
      </c>
      <c r="AT109" s="82">
        <v>273</v>
      </c>
      <c r="AU109" s="82" t="s">
        <v>532</v>
      </c>
      <c r="AV109" s="192">
        <v>3846</v>
      </c>
      <c r="AW109" s="192">
        <v>14186734.163498392</v>
      </c>
      <c r="AX109" s="192">
        <v>2923222.9833447202</v>
      </c>
      <c r="AY109" s="192">
        <v>-119846</v>
      </c>
      <c r="BA109" s="193">
        <f t="shared" si="66"/>
        <v>14066888.163498392</v>
      </c>
      <c r="BB109" s="194"/>
      <c r="BC109" s="149">
        <v>2237308.7071620529</v>
      </c>
      <c r="BD109" s="194"/>
      <c r="BE109" s="149">
        <v>-92887.801718264149</v>
      </c>
      <c r="BF109" s="192"/>
      <c r="BG109" s="192">
        <f t="shared" si="67"/>
        <v>16211309.06894218</v>
      </c>
      <c r="BH109" s="195">
        <f t="shared" si="48"/>
        <v>4215.1089622834579</v>
      </c>
      <c r="BI109" s="194"/>
      <c r="BJ109" s="149">
        <v>0</v>
      </c>
      <c r="BL109" s="147">
        <f t="shared" si="49"/>
        <v>-444075.26982588693</v>
      </c>
      <c r="BM109" s="148">
        <f t="shared" si="50"/>
        <v>-2.6662565137703296E-2</v>
      </c>
      <c r="BN109" s="149">
        <f t="shared" si="68"/>
        <v>-115.46418872227949</v>
      </c>
      <c r="BP109" s="82">
        <v>273</v>
      </c>
      <c r="BQ109" s="82" t="s">
        <v>532</v>
      </c>
      <c r="BR109" s="192">
        <v>3846</v>
      </c>
      <c r="BS109" s="192">
        <v>14277769.85734323</v>
      </c>
      <c r="BT109" s="192">
        <v>3009431.9338158597</v>
      </c>
      <c r="BU109" s="192">
        <v>-119846</v>
      </c>
      <c r="BW109" s="193">
        <f t="shared" si="69"/>
        <v>14157923.85734323</v>
      </c>
      <c r="BX109" s="194"/>
      <c r="BY109" s="149">
        <v>2225897.8190907259</v>
      </c>
      <c r="BZ109" s="194"/>
      <c r="CA109" s="149">
        <v>-431966.03725891927</v>
      </c>
      <c r="CB109" s="192"/>
      <c r="CC109" s="192">
        <f t="shared" si="70"/>
        <v>15951855.639175037</v>
      </c>
      <c r="CD109" s="195">
        <f t="shared" si="51"/>
        <v>4147.648372120394</v>
      </c>
      <c r="CE109" s="194"/>
      <c r="CF109" s="149">
        <v>0</v>
      </c>
      <c r="CH109" s="147">
        <f t="shared" si="52"/>
        <v>-703528.69959302992</v>
      </c>
      <c r="CI109" s="148">
        <f t="shared" si="53"/>
        <v>-4.2240316121403124E-2</v>
      </c>
      <c r="CJ109" s="149">
        <f t="shared" si="71"/>
        <v>-182.92477888534319</v>
      </c>
      <c r="CL109" s="82">
        <v>273</v>
      </c>
      <c r="CM109" s="82" t="s">
        <v>532</v>
      </c>
      <c r="CN109" s="192">
        <v>3846</v>
      </c>
      <c r="CO109" s="192">
        <v>14109597.382081684</v>
      </c>
      <c r="CP109" s="192">
        <v>2774730.3441870124</v>
      </c>
      <c r="CQ109" s="192">
        <v>-119846</v>
      </c>
      <c r="CS109" s="193">
        <f t="shared" si="54"/>
        <v>13989751.382081684</v>
      </c>
      <c r="CT109" s="194"/>
      <c r="CU109" s="149">
        <v>2225897.8190907259</v>
      </c>
      <c r="CV109" s="194"/>
      <c r="CW109" s="149">
        <v>-431966.03725891927</v>
      </c>
      <c r="CX109" s="192"/>
      <c r="CY109" s="192">
        <f t="shared" si="55"/>
        <v>15783683.16391349</v>
      </c>
      <c r="CZ109" s="195">
        <f t="shared" si="56"/>
        <v>4103.9217794886872</v>
      </c>
      <c r="DA109" s="194"/>
      <c r="DB109" s="149">
        <v>0</v>
      </c>
      <c r="DD109" s="147">
        <f t="shared" si="57"/>
        <v>-871701.17485457659</v>
      </c>
      <c r="DE109" s="148">
        <f t="shared" si="58"/>
        <v>-5.233749982133723E-2</v>
      </c>
      <c r="DF109" s="149">
        <f t="shared" si="59"/>
        <v>-226.65137151705059</v>
      </c>
      <c r="DH109" s="196">
        <v>21749.792000000001</v>
      </c>
      <c r="DI109" s="197">
        <v>174066.30410000001</v>
      </c>
      <c r="DJ109" s="198">
        <f t="shared" si="60"/>
        <v>152316.51209999999</v>
      </c>
      <c r="DL109" s="196" t="e">
        <f>#REF!+DJ109</f>
        <v>#REF!</v>
      </c>
      <c r="DM109" s="198" t="e">
        <f t="shared" si="61"/>
        <v>#REF!</v>
      </c>
      <c r="DN109" s="82">
        <v>273</v>
      </c>
      <c r="DO109" s="82" t="s">
        <v>151</v>
      </c>
      <c r="DP109" s="192">
        <v>3834</v>
      </c>
      <c r="DQ109" s="192">
        <v>14610694.813562186</v>
      </c>
      <c r="DR109" s="192">
        <v>2774730.3441870124</v>
      </c>
      <c r="DS109" s="192">
        <v>-140254</v>
      </c>
      <c r="DU109" s="193">
        <v>14490848.813562186</v>
      </c>
      <c r="DV109" s="194"/>
      <c r="DW109" s="149">
        <v>2078444.3965691086</v>
      </c>
      <c r="DX109" s="194"/>
      <c r="DY109" s="149">
        <v>86091.128636771959</v>
      </c>
      <c r="DZ109" s="192"/>
      <c r="EA109" s="192">
        <v>16655384.338768067</v>
      </c>
      <c r="EB109" s="195">
        <v>4344.1273705707008</v>
      </c>
      <c r="ED109" s="196"/>
      <c r="EE109" s="197"/>
      <c r="EF109" s="198">
        <v>152316.51209999999</v>
      </c>
      <c r="EH109" s="196">
        <v>16807700.850868069</v>
      </c>
      <c r="EI109" s="198">
        <v>1400641.7375723391</v>
      </c>
      <c r="EK109" s="199">
        <v>19</v>
      </c>
    </row>
    <row r="110" spans="1:141" ht="13.8" x14ac:dyDescent="0.25">
      <c r="A110" s="30">
        <v>276</v>
      </c>
      <c r="B110" s="235" t="s">
        <v>870</v>
      </c>
      <c r="C110" s="180">
        <v>14821</v>
      </c>
      <c r="D110" s="180">
        <v>22234893.558872137</v>
      </c>
      <c r="E110" s="181">
        <v>7404372.0908757923</v>
      </c>
      <c r="F110" s="200">
        <v>-1508151</v>
      </c>
      <c r="G110" s="181">
        <f t="shared" si="72"/>
        <v>20726742.558872137</v>
      </c>
      <c r="H110" s="183">
        <f t="shared" si="41"/>
        <v>1398.4712609724133</v>
      </c>
      <c r="I110" s="184">
        <v>5714982.9501265306</v>
      </c>
      <c r="J110" s="181">
        <f t="shared" si="42"/>
        <v>26441725.50899867</v>
      </c>
      <c r="K110" s="183">
        <f t="shared" si="43"/>
        <v>1784.0716219552439</v>
      </c>
      <c r="L110" s="185">
        <v>451380.82639999996</v>
      </c>
      <c r="M110" s="185">
        <v>424209.77760000003</v>
      </c>
      <c r="N110" s="186">
        <v>-27171.048799999931</v>
      </c>
      <c r="O110" s="187">
        <v>6367</v>
      </c>
      <c r="P110" s="159">
        <f t="shared" si="44"/>
        <v>26420921.460198671</v>
      </c>
      <c r="Q110" s="188">
        <v>765859</v>
      </c>
      <c r="R110" s="189"/>
      <c r="S110" s="190"/>
      <c r="U110" s="184"/>
      <c r="W110" s="82">
        <v>275</v>
      </c>
      <c r="X110" s="82" t="s">
        <v>533</v>
      </c>
      <c r="Y110" s="192">
        <v>2627</v>
      </c>
      <c r="Z110" s="192">
        <v>8358461.9479786567</v>
      </c>
      <c r="AA110" s="192">
        <v>2529299.4510460165</v>
      </c>
      <c r="AB110" s="192">
        <v>-105029</v>
      </c>
      <c r="AD110" s="193">
        <f t="shared" si="62"/>
        <v>8253432.9479786567</v>
      </c>
      <c r="AE110" s="194"/>
      <c r="AF110" s="149">
        <v>1608648.7087354397</v>
      </c>
      <c r="AG110" s="194"/>
      <c r="AH110" s="149">
        <f t="shared" si="63"/>
        <v>-33479.683674878521</v>
      </c>
      <c r="AI110" s="149">
        <v>-47883.73362802394</v>
      </c>
      <c r="AJ110" s="192"/>
      <c r="AK110" s="192">
        <f t="shared" si="64"/>
        <v>9828601.9730392173</v>
      </c>
      <c r="AL110" s="195">
        <f t="shared" si="45"/>
        <v>3741.3787487777759</v>
      </c>
      <c r="AM110" s="194"/>
      <c r="AN110" s="149">
        <v>0</v>
      </c>
      <c r="AP110" s="147">
        <f t="shared" si="46"/>
        <v>-209406.21165894531</v>
      </c>
      <c r="AQ110" s="148">
        <f t="shared" si="47"/>
        <v>-2.0861331033597084E-2</v>
      </c>
      <c r="AR110" s="149">
        <f t="shared" si="65"/>
        <v>-79.713061156812074</v>
      </c>
      <c r="AT110" s="82">
        <v>275</v>
      </c>
      <c r="AU110" s="82" t="s">
        <v>533</v>
      </c>
      <c r="AV110" s="192">
        <v>2627</v>
      </c>
      <c r="AW110" s="192">
        <v>8319301.7872974882</v>
      </c>
      <c r="AX110" s="192">
        <v>2531109.3121401919</v>
      </c>
      <c r="AY110" s="192">
        <v>-105029</v>
      </c>
      <c r="BA110" s="193">
        <f t="shared" si="66"/>
        <v>8214272.7872974882</v>
      </c>
      <c r="BB110" s="194"/>
      <c r="BC110" s="149">
        <v>1608648.7087354397</v>
      </c>
      <c r="BD110" s="194"/>
      <c r="BE110" s="149">
        <v>-47883.73362802394</v>
      </c>
      <c r="BF110" s="192"/>
      <c r="BG110" s="192">
        <f t="shared" si="67"/>
        <v>9775037.7624049038</v>
      </c>
      <c r="BH110" s="195">
        <f t="shared" si="48"/>
        <v>3720.9888703482693</v>
      </c>
      <c r="BI110" s="194"/>
      <c r="BJ110" s="149">
        <v>0</v>
      </c>
      <c r="BL110" s="147">
        <f t="shared" si="49"/>
        <v>-262970.42229325883</v>
      </c>
      <c r="BM110" s="148">
        <f t="shared" si="50"/>
        <v>-2.6197470399967223E-2</v>
      </c>
      <c r="BN110" s="149">
        <f t="shared" si="68"/>
        <v>-100.10293958631856</v>
      </c>
      <c r="BP110" s="82">
        <v>275</v>
      </c>
      <c r="BQ110" s="82" t="s">
        <v>533</v>
      </c>
      <c r="BR110" s="192">
        <v>2627</v>
      </c>
      <c r="BS110" s="192">
        <v>8274454.7288921596</v>
      </c>
      <c r="BT110" s="192">
        <v>2485324.6811776441</v>
      </c>
      <c r="BU110" s="192">
        <v>-105029</v>
      </c>
      <c r="BW110" s="193">
        <f t="shared" si="69"/>
        <v>8169425.7288921596</v>
      </c>
      <c r="BX110" s="194"/>
      <c r="BY110" s="149">
        <v>1607781.0322996099</v>
      </c>
      <c r="BZ110" s="194"/>
      <c r="CA110" s="149">
        <v>-222678.82630268033</v>
      </c>
      <c r="CB110" s="192"/>
      <c r="CC110" s="192">
        <f t="shared" si="70"/>
        <v>9554527.9348890893</v>
      </c>
      <c r="CD110" s="195">
        <f t="shared" si="51"/>
        <v>3637.0490806581993</v>
      </c>
      <c r="CE110" s="194"/>
      <c r="CF110" s="149">
        <v>0</v>
      </c>
      <c r="CH110" s="147">
        <f t="shared" si="52"/>
        <v>-483480.24980907328</v>
      </c>
      <c r="CI110" s="148">
        <f t="shared" si="53"/>
        <v>-4.8164958716220778E-2</v>
      </c>
      <c r="CJ110" s="149">
        <f t="shared" si="71"/>
        <v>-184.04272927638877</v>
      </c>
      <c r="CL110" s="82">
        <v>275</v>
      </c>
      <c r="CM110" s="82" t="s">
        <v>533</v>
      </c>
      <c r="CN110" s="192">
        <v>2627</v>
      </c>
      <c r="CO110" s="192">
        <v>7933936.6036896668</v>
      </c>
      <c r="CP110" s="192">
        <v>2410740.7728352039</v>
      </c>
      <c r="CQ110" s="192">
        <v>-105029</v>
      </c>
      <c r="CS110" s="193">
        <f t="shared" si="54"/>
        <v>7828907.6036896668</v>
      </c>
      <c r="CT110" s="194"/>
      <c r="CU110" s="149">
        <v>1607781.0322996099</v>
      </c>
      <c r="CV110" s="194"/>
      <c r="CW110" s="149">
        <v>-222678.82630268033</v>
      </c>
      <c r="CX110" s="192"/>
      <c r="CY110" s="192">
        <f t="shared" si="55"/>
        <v>9214009.8096865956</v>
      </c>
      <c r="CZ110" s="195">
        <f t="shared" si="56"/>
        <v>3507.4266500519966</v>
      </c>
      <c r="DA110" s="194"/>
      <c r="DB110" s="149">
        <v>0</v>
      </c>
      <c r="DD110" s="147">
        <f t="shared" si="57"/>
        <v>-823998.37501156703</v>
      </c>
      <c r="DE110" s="148">
        <f t="shared" si="58"/>
        <v>-8.2087836535903777E-2</v>
      </c>
      <c r="DF110" s="149">
        <f t="shared" si="59"/>
        <v>-313.66515988259118</v>
      </c>
      <c r="DH110" s="196">
        <v>30857.517400000004</v>
      </c>
      <c r="DI110" s="197">
        <v>59879.896100000005</v>
      </c>
      <c r="DJ110" s="198">
        <f t="shared" si="60"/>
        <v>29022.378700000001</v>
      </c>
      <c r="DL110" s="196" t="e">
        <f>#REF!+DJ110</f>
        <v>#REF!</v>
      </c>
      <c r="DM110" s="198" t="e">
        <f t="shared" si="61"/>
        <v>#REF!</v>
      </c>
      <c r="DN110" s="82">
        <v>275</v>
      </c>
      <c r="DO110" s="82" t="s">
        <v>152</v>
      </c>
      <c r="DP110" s="192">
        <v>2698</v>
      </c>
      <c r="DQ110" s="192">
        <v>8589557.1782627609</v>
      </c>
      <c r="DR110" s="192">
        <v>2410740.7728352039</v>
      </c>
      <c r="DS110" s="192">
        <v>-95065</v>
      </c>
      <c r="DU110" s="193">
        <v>8484528.1782627609</v>
      </c>
      <c r="DV110" s="194"/>
      <c r="DW110" s="149">
        <v>1509099.9610154331</v>
      </c>
      <c r="DX110" s="194"/>
      <c r="DY110" s="149">
        <v>44380.045419967799</v>
      </c>
      <c r="DZ110" s="192"/>
      <c r="EA110" s="192">
        <v>10038008.184698163</v>
      </c>
      <c r="EB110" s="195">
        <v>3720.5367623047305</v>
      </c>
      <c r="ED110" s="196"/>
      <c r="EE110" s="197"/>
      <c r="EF110" s="198">
        <v>29022.378700000001</v>
      </c>
      <c r="EH110" s="196">
        <v>10067030.563398162</v>
      </c>
      <c r="EI110" s="198">
        <v>838919.21361651353</v>
      </c>
      <c r="EK110" s="199">
        <v>13</v>
      </c>
    </row>
    <row r="111" spans="1:141" ht="13.8" x14ac:dyDescent="0.25">
      <c r="A111" s="30">
        <v>280</v>
      </c>
      <c r="B111" s="235" t="s">
        <v>154</v>
      </c>
      <c r="C111" s="180">
        <v>2077</v>
      </c>
      <c r="D111" s="180">
        <v>6232948.9088619472</v>
      </c>
      <c r="E111" s="181">
        <v>2086059.3707985559</v>
      </c>
      <c r="F111" s="200">
        <v>-432412</v>
      </c>
      <c r="G111" s="181">
        <f t="shared" si="72"/>
        <v>5800536.9088619472</v>
      </c>
      <c r="H111" s="183">
        <f t="shared" si="41"/>
        <v>2792.7476691680054</v>
      </c>
      <c r="I111" s="184">
        <v>1490675.4457324715</v>
      </c>
      <c r="J111" s="181">
        <f t="shared" si="42"/>
        <v>7291212.3545944188</v>
      </c>
      <c r="K111" s="183">
        <f t="shared" si="43"/>
        <v>3510.4537094821467</v>
      </c>
      <c r="L111" s="185">
        <v>569027.20000000007</v>
      </c>
      <c r="M111" s="185">
        <v>0</v>
      </c>
      <c r="N111" s="186">
        <v>-569027.20000000007</v>
      </c>
      <c r="O111" s="187">
        <v>584</v>
      </c>
      <c r="P111" s="159">
        <f t="shared" si="44"/>
        <v>6722769.1545944186</v>
      </c>
      <c r="Q111" s="188">
        <v>82404</v>
      </c>
      <c r="R111" s="189"/>
      <c r="S111" s="190"/>
      <c r="U111" s="184"/>
      <c r="W111" s="82">
        <v>276</v>
      </c>
      <c r="X111" s="82" t="s">
        <v>534</v>
      </c>
      <c r="Y111" s="192">
        <v>14821</v>
      </c>
      <c r="Z111" s="192">
        <v>22228147.073883247</v>
      </c>
      <c r="AA111" s="192">
        <v>7404372.0908757821</v>
      </c>
      <c r="AB111" s="192">
        <v>-1276383</v>
      </c>
      <c r="AD111" s="193">
        <f t="shared" si="62"/>
        <v>20951764.073883247</v>
      </c>
      <c r="AE111" s="194"/>
      <c r="AF111" s="149">
        <v>5926996.3568023546</v>
      </c>
      <c r="AG111" s="194"/>
      <c r="AH111" s="149">
        <f t="shared" si="63"/>
        <v>-189772.65694655734</v>
      </c>
      <c r="AI111" s="149">
        <v>-271419.03260961111</v>
      </c>
      <c r="AJ111" s="192"/>
      <c r="AK111" s="192">
        <f t="shared" si="64"/>
        <v>26688987.773739044</v>
      </c>
      <c r="AL111" s="195">
        <f t="shared" si="45"/>
        <v>1800.7548595735136</v>
      </c>
      <c r="AM111" s="194"/>
      <c r="AN111" s="149">
        <v>0</v>
      </c>
      <c r="AP111" s="147">
        <f t="shared" si="46"/>
        <v>-3160289.262622539</v>
      </c>
      <c r="AQ111" s="148">
        <f t="shared" si="47"/>
        <v>-0.10587490138447106</v>
      </c>
      <c r="AR111" s="149">
        <f t="shared" si="65"/>
        <v>-213.23050149264819</v>
      </c>
      <c r="AT111" s="82">
        <v>276</v>
      </c>
      <c r="AU111" s="82" t="s">
        <v>534</v>
      </c>
      <c r="AV111" s="192">
        <v>14821</v>
      </c>
      <c r="AW111" s="192">
        <v>22161916.630478956</v>
      </c>
      <c r="AX111" s="192">
        <v>7480619.4042384475</v>
      </c>
      <c r="AY111" s="192">
        <v>-1276383</v>
      </c>
      <c r="BA111" s="193">
        <f t="shared" si="66"/>
        <v>20885533.630478956</v>
      </c>
      <c r="BB111" s="194"/>
      <c r="BC111" s="149">
        <v>5926996.3568023546</v>
      </c>
      <c r="BD111" s="194"/>
      <c r="BE111" s="149">
        <v>-271419.03260961111</v>
      </c>
      <c r="BF111" s="192"/>
      <c r="BG111" s="192">
        <f t="shared" si="67"/>
        <v>26541110.9546717</v>
      </c>
      <c r="BH111" s="195">
        <f t="shared" si="48"/>
        <v>1790.7773399009311</v>
      </c>
      <c r="BI111" s="194"/>
      <c r="BJ111" s="149">
        <v>0</v>
      </c>
      <c r="BL111" s="147">
        <f t="shared" si="49"/>
        <v>-3308166.081689883</v>
      </c>
      <c r="BM111" s="148">
        <f t="shared" si="50"/>
        <v>-0.11082901866132183</v>
      </c>
      <c r="BN111" s="149">
        <f t="shared" si="68"/>
        <v>-223.20802116523063</v>
      </c>
      <c r="BP111" s="82">
        <v>276</v>
      </c>
      <c r="BQ111" s="82" t="s">
        <v>534</v>
      </c>
      <c r="BR111" s="192">
        <v>14821</v>
      </c>
      <c r="BS111" s="192">
        <v>22360123.662717842</v>
      </c>
      <c r="BT111" s="192">
        <v>7664332.9507824806</v>
      </c>
      <c r="BU111" s="192">
        <v>-1276383</v>
      </c>
      <c r="BW111" s="193">
        <f t="shared" si="69"/>
        <v>21083740.662717842</v>
      </c>
      <c r="BX111" s="194"/>
      <c r="BY111" s="149">
        <v>5845975.9855130948</v>
      </c>
      <c r="BZ111" s="194"/>
      <c r="CA111" s="149">
        <v>-1262208.8345747762</v>
      </c>
      <c r="CB111" s="192"/>
      <c r="CC111" s="192">
        <f t="shared" si="70"/>
        <v>25667507.813656159</v>
      </c>
      <c r="CD111" s="195">
        <f t="shared" si="51"/>
        <v>1731.8337368366615</v>
      </c>
      <c r="CE111" s="194"/>
      <c r="CF111" s="149">
        <v>0</v>
      </c>
      <c r="CH111" s="147">
        <f t="shared" si="52"/>
        <v>-4181769.2227054238</v>
      </c>
      <c r="CI111" s="148">
        <f t="shared" si="53"/>
        <v>-0.14009616439323824</v>
      </c>
      <c r="CJ111" s="149">
        <f t="shared" si="71"/>
        <v>-282.15162422950027</v>
      </c>
      <c r="CL111" s="82">
        <v>276</v>
      </c>
      <c r="CM111" s="82" t="s">
        <v>534</v>
      </c>
      <c r="CN111" s="192">
        <v>14821</v>
      </c>
      <c r="CO111" s="192">
        <v>21690720.093619097</v>
      </c>
      <c r="CP111" s="192">
        <v>7602704.3545230934</v>
      </c>
      <c r="CQ111" s="192">
        <v>-1276383</v>
      </c>
      <c r="CS111" s="193">
        <f t="shared" si="54"/>
        <v>20414337.093619097</v>
      </c>
      <c r="CT111" s="194"/>
      <c r="CU111" s="149">
        <v>5845975.9855130948</v>
      </c>
      <c r="CV111" s="194"/>
      <c r="CW111" s="149">
        <v>-1262208.8345747762</v>
      </c>
      <c r="CX111" s="192"/>
      <c r="CY111" s="192">
        <f t="shared" si="55"/>
        <v>24998104.244557414</v>
      </c>
      <c r="CZ111" s="195">
        <f t="shared" si="56"/>
        <v>1686.667852679132</v>
      </c>
      <c r="DA111" s="194"/>
      <c r="DB111" s="149">
        <v>0</v>
      </c>
      <c r="DD111" s="147">
        <f t="shared" si="57"/>
        <v>-4851172.7918041684</v>
      </c>
      <c r="DE111" s="148">
        <f t="shared" si="58"/>
        <v>-0.1625222877557336</v>
      </c>
      <c r="DF111" s="149">
        <f t="shared" si="59"/>
        <v>-327.31750838702976</v>
      </c>
      <c r="DH111" s="196">
        <v>400877.213162</v>
      </c>
      <c r="DI111" s="197">
        <v>438394.24500000005</v>
      </c>
      <c r="DJ111" s="198">
        <f t="shared" si="60"/>
        <v>37517.031838000054</v>
      </c>
      <c r="DL111" s="196" t="e">
        <f>#REF!+DJ111</f>
        <v>#REF!</v>
      </c>
      <c r="DM111" s="198" t="e">
        <f t="shared" si="61"/>
        <v>#REF!</v>
      </c>
      <c r="DN111" s="82">
        <v>276</v>
      </c>
      <c r="DO111" s="82" t="s">
        <v>870</v>
      </c>
      <c r="DP111" s="192">
        <v>14849</v>
      </c>
      <c r="DQ111" s="192">
        <v>25411046.018685278</v>
      </c>
      <c r="DR111" s="192">
        <v>7602704.3545230934</v>
      </c>
      <c r="DS111" s="192">
        <v>-1278533</v>
      </c>
      <c r="DU111" s="193">
        <v>24134663.018685278</v>
      </c>
      <c r="DV111" s="194"/>
      <c r="DW111" s="149">
        <v>5463054.9129518624</v>
      </c>
      <c r="DX111" s="194"/>
      <c r="DY111" s="149">
        <v>251559.10472444416</v>
      </c>
      <c r="DZ111" s="192"/>
      <c r="EA111" s="192">
        <v>29849277.036361583</v>
      </c>
      <c r="EB111" s="195">
        <v>2010.1876918554503</v>
      </c>
      <c r="ED111" s="196"/>
      <c r="EE111" s="197"/>
      <c r="EF111" s="198">
        <v>37517.031838000054</v>
      </c>
      <c r="EH111" s="196">
        <v>29886794.068199582</v>
      </c>
      <c r="EI111" s="198">
        <v>2490566.1723499652</v>
      </c>
      <c r="EK111" s="199">
        <v>12</v>
      </c>
    </row>
    <row r="112" spans="1:141" ht="13.8" x14ac:dyDescent="0.25">
      <c r="A112" s="30">
        <v>284</v>
      </c>
      <c r="B112" s="235" t="s">
        <v>804</v>
      </c>
      <c r="C112" s="180">
        <v>2308</v>
      </c>
      <c r="D112" s="180">
        <v>6524647.8175881421</v>
      </c>
      <c r="E112" s="181">
        <v>1895241.577075904</v>
      </c>
      <c r="F112" s="182">
        <v>641775</v>
      </c>
      <c r="G112" s="181">
        <f t="shared" si="72"/>
        <v>7166422.8175881421</v>
      </c>
      <c r="H112" s="183">
        <f t="shared" si="41"/>
        <v>3105.03588283715</v>
      </c>
      <c r="I112" s="184">
        <v>1382557.3295996592</v>
      </c>
      <c r="J112" s="181">
        <f t="shared" si="42"/>
        <v>8548980.1471878011</v>
      </c>
      <c r="K112" s="183">
        <f t="shared" si="43"/>
        <v>3704.0641885562395</v>
      </c>
      <c r="L112" s="185">
        <v>53687.716320000007</v>
      </c>
      <c r="M112" s="185">
        <v>1044164.912</v>
      </c>
      <c r="N112" s="186">
        <v>990477.19568</v>
      </c>
      <c r="O112" s="187">
        <v>960</v>
      </c>
      <c r="P112" s="159">
        <f t="shared" si="44"/>
        <v>9540417.342867801</v>
      </c>
      <c r="Q112" s="188">
        <v>134941</v>
      </c>
      <c r="R112" s="189"/>
      <c r="S112" s="190"/>
      <c r="U112" s="184"/>
      <c r="W112" s="82">
        <v>280</v>
      </c>
      <c r="X112" s="82" t="s">
        <v>535</v>
      </c>
      <c r="Y112" s="192">
        <v>2077</v>
      </c>
      <c r="Z112" s="192">
        <v>6233084.7710523512</v>
      </c>
      <c r="AA112" s="192">
        <v>2086059.3707985547</v>
      </c>
      <c r="AB112" s="192">
        <v>-331601</v>
      </c>
      <c r="AD112" s="193">
        <f t="shared" si="62"/>
        <v>5901483.7710523512</v>
      </c>
      <c r="AE112" s="194"/>
      <c r="AF112" s="149">
        <v>1515306.8484243322</v>
      </c>
      <c r="AG112" s="194"/>
      <c r="AH112" s="149">
        <f t="shared" si="63"/>
        <v>-25715.474156887944</v>
      </c>
      <c r="AI112" s="149">
        <v>-36779.108387176944</v>
      </c>
      <c r="AJ112" s="192"/>
      <c r="AK112" s="192">
        <f t="shared" si="64"/>
        <v>7391075.1453197952</v>
      </c>
      <c r="AL112" s="195">
        <f t="shared" si="45"/>
        <v>3558.5340131534881</v>
      </c>
      <c r="AM112" s="194"/>
      <c r="AN112" s="149">
        <v>0</v>
      </c>
      <c r="AP112" s="147">
        <f t="shared" si="46"/>
        <v>-150493.7488547489</v>
      </c>
      <c r="AQ112" s="148">
        <f t="shared" si="47"/>
        <v>-1.9955230929601029E-2</v>
      </c>
      <c r="AR112" s="149">
        <f t="shared" si="65"/>
        <v>-72.457269549710588</v>
      </c>
      <c r="AT112" s="82">
        <v>280</v>
      </c>
      <c r="AU112" s="82" t="s">
        <v>535</v>
      </c>
      <c r="AV112" s="192">
        <v>2077</v>
      </c>
      <c r="AW112" s="192">
        <v>6223489.8988286778</v>
      </c>
      <c r="AX112" s="192">
        <v>2090128.7257189592</v>
      </c>
      <c r="AY112" s="192">
        <v>-331601</v>
      </c>
      <c r="BA112" s="193">
        <f t="shared" si="66"/>
        <v>5891888.8988286778</v>
      </c>
      <c r="BB112" s="194"/>
      <c r="BC112" s="149">
        <v>1515306.8484243322</v>
      </c>
      <c r="BD112" s="194"/>
      <c r="BE112" s="149">
        <v>-36779.108387176944</v>
      </c>
      <c r="BF112" s="192"/>
      <c r="BG112" s="192">
        <f t="shared" si="67"/>
        <v>7370416.6388658332</v>
      </c>
      <c r="BH112" s="195">
        <f t="shared" si="48"/>
        <v>3548.5876932430588</v>
      </c>
      <c r="BI112" s="194"/>
      <c r="BJ112" s="149">
        <v>0</v>
      </c>
      <c r="BL112" s="147">
        <f t="shared" si="49"/>
        <v>-171152.25530871097</v>
      </c>
      <c r="BM112" s="148">
        <f t="shared" si="50"/>
        <v>-2.2694515917094767E-2</v>
      </c>
      <c r="BN112" s="149">
        <f t="shared" si="68"/>
        <v>-82.403589460140097</v>
      </c>
      <c r="BP112" s="82">
        <v>280</v>
      </c>
      <c r="BQ112" s="82" t="s">
        <v>535</v>
      </c>
      <c r="BR112" s="192">
        <v>2077</v>
      </c>
      <c r="BS112" s="192">
        <v>6166374.1274770163</v>
      </c>
      <c r="BT112" s="192">
        <v>2031493.2298819178</v>
      </c>
      <c r="BU112" s="192">
        <v>-331601</v>
      </c>
      <c r="BW112" s="193">
        <f t="shared" si="69"/>
        <v>5834773.1274770163</v>
      </c>
      <c r="BX112" s="194"/>
      <c r="BY112" s="149">
        <v>1509957.3173156423</v>
      </c>
      <c r="BZ112" s="194"/>
      <c r="CA112" s="149">
        <v>-171037.80485744067</v>
      </c>
      <c r="CB112" s="192"/>
      <c r="CC112" s="192">
        <f t="shared" si="70"/>
        <v>7173692.6399352178</v>
      </c>
      <c r="CD112" s="195">
        <f t="shared" si="51"/>
        <v>3453.8722387747798</v>
      </c>
      <c r="CE112" s="194"/>
      <c r="CF112" s="149">
        <v>0</v>
      </c>
      <c r="CH112" s="147">
        <f t="shared" si="52"/>
        <v>-367876.25423932634</v>
      </c>
      <c r="CI112" s="148">
        <f t="shared" si="53"/>
        <v>-4.8779804229262022E-2</v>
      </c>
      <c r="CJ112" s="149">
        <f t="shared" si="71"/>
        <v>-177.11904392841905</v>
      </c>
      <c r="CL112" s="82">
        <v>280</v>
      </c>
      <c r="CM112" s="82" t="s">
        <v>535</v>
      </c>
      <c r="CN112" s="192">
        <v>2077</v>
      </c>
      <c r="CO112" s="192">
        <v>5874341.1050925087</v>
      </c>
      <c r="CP112" s="192">
        <v>1822331.9539602762</v>
      </c>
      <c r="CQ112" s="192">
        <v>-331601</v>
      </c>
      <c r="CS112" s="193">
        <f t="shared" si="54"/>
        <v>5542740.1050925087</v>
      </c>
      <c r="CT112" s="194"/>
      <c r="CU112" s="149">
        <v>1509957.3173156423</v>
      </c>
      <c r="CV112" s="194"/>
      <c r="CW112" s="149">
        <v>-171037.80485744067</v>
      </c>
      <c r="CX112" s="192"/>
      <c r="CY112" s="192">
        <f t="shared" si="55"/>
        <v>6881659.6175507102</v>
      </c>
      <c r="CZ112" s="195">
        <f t="shared" si="56"/>
        <v>3313.2689540446368</v>
      </c>
      <c r="DA112" s="194"/>
      <c r="DB112" s="149">
        <v>0</v>
      </c>
      <c r="DD112" s="147">
        <f t="shared" si="57"/>
        <v>-659909.27662383392</v>
      </c>
      <c r="DE112" s="148">
        <f t="shared" si="58"/>
        <v>-8.7502916950553664E-2</v>
      </c>
      <c r="DF112" s="149">
        <f t="shared" si="59"/>
        <v>-317.72232865856233</v>
      </c>
      <c r="DH112" s="196">
        <v>615790.98600000003</v>
      </c>
      <c r="DI112" s="197">
        <v>0</v>
      </c>
      <c r="DJ112" s="198">
        <f t="shared" si="60"/>
        <v>-615790.98600000003</v>
      </c>
      <c r="DL112" s="196" t="e">
        <f>#REF!+DJ112</f>
        <v>#REF!</v>
      </c>
      <c r="DM112" s="198" t="e">
        <f t="shared" si="61"/>
        <v>#REF!</v>
      </c>
      <c r="DN112" s="82">
        <v>280</v>
      </c>
      <c r="DO112" s="82" t="s">
        <v>154</v>
      </c>
      <c r="DP112" s="192">
        <v>2122</v>
      </c>
      <c r="DQ112" s="192">
        <v>6425714.3572293194</v>
      </c>
      <c r="DR112" s="192">
        <v>1822331.9539602762</v>
      </c>
      <c r="DS112" s="192">
        <v>-333265</v>
      </c>
      <c r="DU112" s="193">
        <v>6094113.3572293194</v>
      </c>
      <c r="DV112" s="194"/>
      <c r="DW112" s="149">
        <v>1413367.58542269</v>
      </c>
      <c r="DX112" s="194"/>
      <c r="DY112" s="149">
        <v>34087.951522534924</v>
      </c>
      <c r="DZ112" s="192"/>
      <c r="EA112" s="192">
        <v>7541568.8941745441</v>
      </c>
      <c r="EB112" s="195">
        <v>3553.9909963122263</v>
      </c>
      <c r="ED112" s="196"/>
      <c r="EE112" s="197"/>
      <c r="EF112" s="198">
        <v>-615790.98600000003</v>
      </c>
      <c r="EH112" s="196">
        <v>6925777.9081745446</v>
      </c>
      <c r="EI112" s="198">
        <v>577148.15901454538</v>
      </c>
      <c r="EK112" s="199">
        <v>15</v>
      </c>
    </row>
    <row r="113" spans="1:141" ht="13.8" x14ac:dyDescent="0.25">
      <c r="A113" s="30">
        <v>285</v>
      </c>
      <c r="B113" s="235" t="s">
        <v>156</v>
      </c>
      <c r="C113" s="180">
        <v>52126</v>
      </c>
      <c r="D113" s="180">
        <v>105143501.35309632</v>
      </c>
      <c r="E113" s="181">
        <v>11798305.344222549</v>
      </c>
      <c r="F113" s="200">
        <v>-1039465</v>
      </c>
      <c r="G113" s="181">
        <f t="shared" si="72"/>
        <v>104104036.35309632</v>
      </c>
      <c r="H113" s="183">
        <f t="shared" si="41"/>
        <v>1997.161423341448</v>
      </c>
      <c r="I113" s="184">
        <v>21847763.018610477</v>
      </c>
      <c r="J113" s="181">
        <f t="shared" si="42"/>
        <v>125951799.3717068</v>
      </c>
      <c r="K113" s="183">
        <f t="shared" si="43"/>
        <v>2416.2951189753057</v>
      </c>
      <c r="L113" s="185">
        <v>1145081.8859200003</v>
      </c>
      <c r="M113" s="185">
        <v>416883.55240000004</v>
      </c>
      <c r="N113" s="186">
        <v>-728198.33352000022</v>
      </c>
      <c r="O113" s="187">
        <v>-10737</v>
      </c>
      <c r="P113" s="159">
        <f t="shared" si="44"/>
        <v>125212864.0381868</v>
      </c>
      <c r="Q113" s="188">
        <v>2370085</v>
      </c>
      <c r="R113" s="189"/>
      <c r="S113" s="190"/>
      <c r="U113" s="184"/>
      <c r="W113" s="82">
        <v>284</v>
      </c>
      <c r="X113" s="82" t="s">
        <v>536</v>
      </c>
      <c r="Y113" s="192">
        <v>2308</v>
      </c>
      <c r="Z113" s="192">
        <v>6519274.4828303773</v>
      </c>
      <c r="AA113" s="192">
        <v>1895241.5770759031</v>
      </c>
      <c r="AB113" s="192">
        <v>701760</v>
      </c>
      <c r="AD113" s="193">
        <f t="shared" si="62"/>
        <v>7221034.4828303773</v>
      </c>
      <c r="AE113" s="194"/>
      <c r="AF113" s="149">
        <v>1410835.899855172</v>
      </c>
      <c r="AG113" s="194"/>
      <c r="AH113" s="149">
        <f t="shared" si="63"/>
        <v>-26672.006513133703</v>
      </c>
      <c r="AI113" s="149">
        <v>-38147.172105993559</v>
      </c>
      <c r="AJ113" s="192"/>
      <c r="AK113" s="192">
        <f t="shared" si="64"/>
        <v>8605198.3761724159</v>
      </c>
      <c r="AL113" s="195">
        <f t="shared" si="45"/>
        <v>3728.422173384929</v>
      </c>
      <c r="AM113" s="194"/>
      <c r="AN113" s="149">
        <v>0</v>
      </c>
      <c r="AP113" s="147">
        <f t="shared" si="46"/>
        <v>35831.828361947089</v>
      </c>
      <c r="AQ113" s="148">
        <f t="shared" si="47"/>
        <v>4.1813858891474728E-3</v>
      </c>
      <c r="AR113" s="149">
        <f t="shared" si="65"/>
        <v>15.525055616094926</v>
      </c>
      <c r="AT113" s="82">
        <v>284</v>
      </c>
      <c r="AU113" s="82" t="s">
        <v>536</v>
      </c>
      <c r="AV113" s="192">
        <v>2308</v>
      </c>
      <c r="AW113" s="192">
        <v>6492669.4860599469</v>
      </c>
      <c r="AX113" s="192">
        <v>1895546.2551071588</v>
      </c>
      <c r="AY113" s="192">
        <v>701760</v>
      </c>
      <c r="BA113" s="193">
        <f t="shared" si="66"/>
        <v>7194429.4860599469</v>
      </c>
      <c r="BB113" s="194"/>
      <c r="BC113" s="149">
        <v>1410835.899855172</v>
      </c>
      <c r="BD113" s="194"/>
      <c r="BE113" s="149">
        <v>-38147.172105993559</v>
      </c>
      <c r="BF113" s="192"/>
      <c r="BG113" s="192">
        <f t="shared" si="67"/>
        <v>8567118.2138091251</v>
      </c>
      <c r="BH113" s="195">
        <f t="shared" si="48"/>
        <v>3711.922969588009</v>
      </c>
      <c r="BI113" s="194"/>
      <c r="BJ113" s="149">
        <v>0</v>
      </c>
      <c r="BL113" s="147">
        <f t="shared" si="49"/>
        <v>-2248.3340013436973</v>
      </c>
      <c r="BM113" s="148">
        <f t="shared" si="50"/>
        <v>-2.6236875138899992E-4</v>
      </c>
      <c r="BN113" s="149">
        <f t="shared" si="68"/>
        <v>-0.97414818082482557</v>
      </c>
      <c r="BP113" s="82">
        <v>284</v>
      </c>
      <c r="BQ113" s="82" t="s">
        <v>536</v>
      </c>
      <c r="BR113" s="192">
        <v>2308</v>
      </c>
      <c r="BS113" s="192">
        <v>6652417.1293876786</v>
      </c>
      <c r="BT113" s="192">
        <v>2055229.5442734153</v>
      </c>
      <c r="BU113" s="192">
        <v>701760</v>
      </c>
      <c r="BW113" s="193">
        <f t="shared" si="69"/>
        <v>7354177.1293876786</v>
      </c>
      <c r="BX113" s="194"/>
      <c r="BY113" s="149">
        <v>1402602.6473405813</v>
      </c>
      <c r="BZ113" s="194"/>
      <c r="CA113" s="149">
        <v>-177399.85727340085</v>
      </c>
      <c r="CB113" s="192"/>
      <c r="CC113" s="192">
        <f t="shared" si="70"/>
        <v>8579379.9194548577</v>
      </c>
      <c r="CD113" s="195">
        <f t="shared" si="51"/>
        <v>3717.2356670081704</v>
      </c>
      <c r="CE113" s="194"/>
      <c r="CF113" s="149">
        <v>0</v>
      </c>
      <c r="CH113" s="147">
        <f t="shared" si="52"/>
        <v>10013.371644388884</v>
      </c>
      <c r="CI113" s="148">
        <f t="shared" si="53"/>
        <v>1.1685077990913305E-3</v>
      </c>
      <c r="CJ113" s="149">
        <f t="shared" si="71"/>
        <v>4.3385492393366052</v>
      </c>
      <c r="CL113" s="82">
        <v>284</v>
      </c>
      <c r="CM113" s="82" t="s">
        <v>536</v>
      </c>
      <c r="CN113" s="192">
        <v>2308</v>
      </c>
      <c r="CO113" s="192">
        <v>6205692.1362638613</v>
      </c>
      <c r="CP113" s="192">
        <v>1897515.382913122</v>
      </c>
      <c r="CQ113" s="192">
        <v>701760</v>
      </c>
      <c r="CS113" s="193">
        <f t="shared" si="54"/>
        <v>6907452.1362638613</v>
      </c>
      <c r="CT113" s="194"/>
      <c r="CU113" s="149">
        <v>1402602.6473405813</v>
      </c>
      <c r="CV113" s="194"/>
      <c r="CW113" s="149">
        <v>-177399.85727340085</v>
      </c>
      <c r="CX113" s="192"/>
      <c r="CY113" s="192">
        <f t="shared" si="55"/>
        <v>8132654.9263310423</v>
      </c>
      <c r="CZ113" s="195">
        <f t="shared" si="56"/>
        <v>3523.6806439909196</v>
      </c>
      <c r="DA113" s="194"/>
      <c r="DB113" s="149">
        <v>0</v>
      </c>
      <c r="DD113" s="147">
        <f t="shared" si="57"/>
        <v>-436711.62147942651</v>
      </c>
      <c r="DE113" s="148">
        <f t="shared" si="58"/>
        <v>-5.0961949059234637E-2</v>
      </c>
      <c r="DF113" s="149">
        <f t="shared" si="59"/>
        <v>-189.21647377791444</v>
      </c>
      <c r="DH113" s="196">
        <v>42915.058340000003</v>
      </c>
      <c r="DI113" s="197">
        <v>961136.90209999995</v>
      </c>
      <c r="DJ113" s="198">
        <f t="shared" si="60"/>
        <v>918221.84375999996</v>
      </c>
      <c r="DL113" s="196" t="e">
        <f>#REF!+DJ113</f>
        <v>#REF!</v>
      </c>
      <c r="DM113" s="198" t="e">
        <f t="shared" si="61"/>
        <v>#REF!</v>
      </c>
      <c r="DN113" s="82">
        <v>284</v>
      </c>
      <c r="DO113" s="82" t="s">
        <v>804</v>
      </c>
      <c r="DP113" s="192">
        <v>2340</v>
      </c>
      <c r="DQ113" s="192">
        <v>6513077.3259313172</v>
      </c>
      <c r="DR113" s="192">
        <v>1897515.382913122</v>
      </c>
      <c r="DS113" s="192">
        <v>615101</v>
      </c>
      <c r="DU113" s="193">
        <v>7214837.3259313172</v>
      </c>
      <c r="DV113" s="194"/>
      <c r="DW113" s="149">
        <v>1319173.3101872322</v>
      </c>
      <c r="DX113" s="194"/>
      <c r="DY113" s="149">
        <v>35355.911691918998</v>
      </c>
      <c r="DZ113" s="192"/>
      <c r="EA113" s="192">
        <v>8569366.5478104688</v>
      </c>
      <c r="EB113" s="195">
        <v>3662.1224563292603</v>
      </c>
      <c r="ED113" s="196"/>
      <c r="EE113" s="197"/>
      <c r="EF113" s="198">
        <v>918221.84375999996</v>
      </c>
      <c r="EH113" s="196">
        <v>9487588.3915704694</v>
      </c>
      <c r="EI113" s="198">
        <v>790632.36596420582</v>
      </c>
      <c r="EK113" s="199">
        <v>2</v>
      </c>
    </row>
    <row r="114" spans="1:141" ht="13.8" x14ac:dyDescent="0.25">
      <c r="A114" s="30">
        <v>286</v>
      </c>
      <c r="B114" s="235" t="s">
        <v>157</v>
      </c>
      <c r="C114" s="180">
        <v>82113</v>
      </c>
      <c r="D114" s="180">
        <v>140118625.69125044</v>
      </c>
      <c r="E114" s="181">
        <v>17047851.912090316</v>
      </c>
      <c r="F114" s="182">
        <v>16434155</v>
      </c>
      <c r="G114" s="181">
        <f t="shared" si="72"/>
        <v>156552780.69125044</v>
      </c>
      <c r="H114" s="183">
        <f t="shared" si="41"/>
        <v>1906.5529293930369</v>
      </c>
      <c r="I114" s="184">
        <v>36871484.849866331</v>
      </c>
      <c r="J114" s="181">
        <f t="shared" si="42"/>
        <v>193424265.54111677</v>
      </c>
      <c r="K114" s="183">
        <f t="shared" si="43"/>
        <v>2355.5863936418932</v>
      </c>
      <c r="L114" s="185">
        <v>1222256.1999200003</v>
      </c>
      <c r="M114" s="185">
        <f>1188413.3072-11381</f>
        <v>1177032.3071999999</v>
      </c>
      <c r="N114" s="186">
        <f>M114-L114</f>
        <v>-45223.892720000353</v>
      </c>
      <c r="O114" s="187">
        <v>-16887</v>
      </c>
      <c r="P114" s="159">
        <f t="shared" si="44"/>
        <v>193362154.64839676</v>
      </c>
      <c r="Q114" s="188">
        <v>3727788</v>
      </c>
      <c r="R114" s="189"/>
      <c r="S114" s="190"/>
      <c r="U114" s="184"/>
      <c r="W114" s="82">
        <v>285</v>
      </c>
      <c r="X114" s="82" t="s">
        <v>537</v>
      </c>
      <c r="Y114" s="192">
        <v>52126</v>
      </c>
      <c r="Z114" s="192">
        <v>105134033.36713642</v>
      </c>
      <c r="AA114" s="192">
        <v>11798305.344222531</v>
      </c>
      <c r="AB114" s="192">
        <v>-1134236</v>
      </c>
      <c r="AD114" s="193">
        <f t="shared" si="62"/>
        <v>103999797.36713642</v>
      </c>
      <c r="AE114" s="194"/>
      <c r="AF114" s="149">
        <v>22768069.751822673</v>
      </c>
      <c r="AG114" s="194"/>
      <c r="AH114" s="149">
        <f t="shared" si="63"/>
        <v>-802656.9094935715</v>
      </c>
      <c r="AI114" s="149">
        <v>-1147986.0449733641</v>
      </c>
      <c r="AJ114" s="192"/>
      <c r="AK114" s="192">
        <f t="shared" si="64"/>
        <v>125965210.20946553</v>
      </c>
      <c r="AL114" s="195">
        <f t="shared" si="45"/>
        <v>2416.5523962986904</v>
      </c>
      <c r="AM114" s="194"/>
      <c r="AN114" s="149">
        <v>0</v>
      </c>
      <c r="AP114" s="147">
        <f t="shared" si="46"/>
        <v>-9907737.1216012836</v>
      </c>
      <c r="AQ114" s="148">
        <f t="shared" si="47"/>
        <v>-7.2919130085992614E-2</v>
      </c>
      <c r="AR114" s="149">
        <f t="shared" si="65"/>
        <v>-190.07284506007144</v>
      </c>
      <c r="AT114" s="82">
        <v>285</v>
      </c>
      <c r="AU114" s="82" t="s">
        <v>537</v>
      </c>
      <c r="AV114" s="192">
        <v>52126</v>
      </c>
      <c r="AW114" s="192">
        <v>104583210.39177245</v>
      </c>
      <c r="AX114" s="192">
        <v>11956320.891055167</v>
      </c>
      <c r="AY114" s="192">
        <v>-1134236</v>
      </c>
      <c r="BA114" s="193">
        <f t="shared" si="66"/>
        <v>103448974.39177245</v>
      </c>
      <c r="BB114" s="194"/>
      <c r="BC114" s="149">
        <v>22768069.751822673</v>
      </c>
      <c r="BD114" s="194"/>
      <c r="BE114" s="149">
        <v>-1147986.0449733641</v>
      </c>
      <c r="BF114" s="192"/>
      <c r="BG114" s="192">
        <f t="shared" si="67"/>
        <v>125069058.09862177</v>
      </c>
      <c r="BH114" s="195">
        <f t="shared" si="48"/>
        <v>2399.360359487046</v>
      </c>
      <c r="BI114" s="194"/>
      <c r="BJ114" s="149">
        <v>0</v>
      </c>
      <c r="BL114" s="147">
        <f t="shared" si="49"/>
        <v>-10803889.232445046</v>
      </c>
      <c r="BM114" s="148">
        <f t="shared" si="50"/>
        <v>-7.9514645443882107E-2</v>
      </c>
      <c r="BN114" s="149">
        <f t="shared" si="68"/>
        <v>-207.26488187171557</v>
      </c>
      <c r="BP114" s="82">
        <v>285</v>
      </c>
      <c r="BQ114" s="82" t="s">
        <v>537</v>
      </c>
      <c r="BR114" s="192">
        <v>52126</v>
      </c>
      <c r="BS114" s="192">
        <v>105640623.83901146</v>
      </c>
      <c r="BT114" s="192">
        <v>12952091.63786239</v>
      </c>
      <c r="BU114" s="192">
        <v>-1134236</v>
      </c>
      <c r="BW114" s="193">
        <f t="shared" si="69"/>
        <v>104506387.83901146</v>
      </c>
      <c r="BX114" s="194"/>
      <c r="BY114" s="149">
        <v>22666452.518870171</v>
      </c>
      <c r="BZ114" s="194"/>
      <c r="CA114" s="149">
        <v>-5338601.7701200321</v>
      </c>
      <c r="CB114" s="192"/>
      <c r="CC114" s="192">
        <f t="shared" si="70"/>
        <v>121834238.58776161</v>
      </c>
      <c r="CD114" s="195">
        <f t="shared" si="51"/>
        <v>2337.302662543867</v>
      </c>
      <c r="CE114" s="194"/>
      <c r="CF114" s="149">
        <v>0</v>
      </c>
      <c r="CH114" s="147">
        <f t="shared" si="52"/>
        <v>-14038708.743305206</v>
      </c>
      <c r="CI114" s="148">
        <f t="shared" si="53"/>
        <v>-0.10332232441457689</v>
      </c>
      <c r="CJ114" s="149">
        <f t="shared" si="71"/>
        <v>-269.32257881489483</v>
      </c>
      <c r="CL114" s="82">
        <v>285</v>
      </c>
      <c r="CM114" s="82" t="s">
        <v>537</v>
      </c>
      <c r="CN114" s="192">
        <v>52126</v>
      </c>
      <c r="CO114" s="192">
        <v>102693472.58878911</v>
      </c>
      <c r="CP114" s="192">
        <v>12577689.681190707</v>
      </c>
      <c r="CQ114" s="192">
        <v>-1134236</v>
      </c>
      <c r="CS114" s="193">
        <f t="shared" si="54"/>
        <v>101559236.58878911</v>
      </c>
      <c r="CT114" s="194"/>
      <c r="CU114" s="149">
        <v>22666452.518870171</v>
      </c>
      <c r="CV114" s="194"/>
      <c r="CW114" s="149">
        <v>-5338601.7701200321</v>
      </c>
      <c r="CX114" s="192"/>
      <c r="CY114" s="192">
        <f t="shared" si="55"/>
        <v>118887087.33753926</v>
      </c>
      <c r="CZ114" s="195">
        <f t="shared" si="56"/>
        <v>2280.7636752779658</v>
      </c>
      <c r="DA114" s="194"/>
      <c r="DB114" s="149">
        <v>0</v>
      </c>
      <c r="DD114" s="147">
        <f t="shared" si="57"/>
        <v>-16985859.993527561</v>
      </c>
      <c r="DE114" s="148">
        <f t="shared" si="58"/>
        <v>-0.12501281768871891</v>
      </c>
      <c r="DF114" s="149">
        <f t="shared" si="59"/>
        <v>-325.8615660807958</v>
      </c>
      <c r="DH114" s="196">
        <v>1155755.4002780002</v>
      </c>
      <c r="DI114" s="197">
        <v>374028.45430000004</v>
      </c>
      <c r="DJ114" s="198">
        <f t="shared" si="60"/>
        <v>-781726.94597800006</v>
      </c>
      <c r="DL114" s="196" t="e">
        <f>#REF!+DJ114</f>
        <v>#REF!</v>
      </c>
      <c r="DM114" s="198" t="e">
        <f t="shared" si="61"/>
        <v>#REF!</v>
      </c>
      <c r="DN114" s="82">
        <v>285</v>
      </c>
      <c r="DO114" s="82" t="s">
        <v>156</v>
      </c>
      <c r="DP114" s="192">
        <v>52883</v>
      </c>
      <c r="DQ114" s="192">
        <v>114812032.22263351</v>
      </c>
      <c r="DR114" s="192">
        <v>12577689.681190707</v>
      </c>
      <c r="DS114" s="192">
        <v>-1155761</v>
      </c>
      <c r="DU114" s="193">
        <v>113677796.22263351</v>
      </c>
      <c r="DV114" s="194"/>
      <c r="DW114" s="149">
        <v>21131164.038184501</v>
      </c>
      <c r="DX114" s="194"/>
      <c r="DY114" s="149">
        <v>1063987.0702488148</v>
      </c>
      <c r="DZ114" s="192"/>
      <c r="EA114" s="192">
        <v>135872947.33106682</v>
      </c>
      <c r="EB114" s="195">
        <v>2569.3123939842071</v>
      </c>
      <c r="ED114" s="196"/>
      <c r="EE114" s="197"/>
      <c r="EF114" s="198">
        <v>-782270.69077800005</v>
      </c>
      <c r="EH114" s="196">
        <v>135090676.64028883</v>
      </c>
      <c r="EI114" s="198">
        <v>11257556.386690736</v>
      </c>
      <c r="EK114" s="199">
        <v>8</v>
      </c>
    </row>
    <row r="115" spans="1:141" ht="13.8" x14ac:dyDescent="0.25">
      <c r="A115" s="30">
        <v>287</v>
      </c>
      <c r="B115" s="235" t="s">
        <v>805</v>
      </c>
      <c r="C115" s="180">
        <v>6486</v>
      </c>
      <c r="D115" s="180">
        <v>17870088.270139627</v>
      </c>
      <c r="E115" s="181">
        <v>4137930.0660381964</v>
      </c>
      <c r="F115" s="200">
        <v>-186510</v>
      </c>
      <c r="G115" s="181">
        <f t="shared" si="72"/>
        <v>17683578.270139627</v>
      </c>
      <c r="H115" s="183">
        <f t="shared" si="41"/>
        <v>2726.4227983564024</v>
      </c>
      <c r="I115" s="184">
        <v>4088943.468179415</v>
      </c>
      <c r="J115" s="181">
        <f t="shared" si="42"/>
        <v>21772521.738319043</v>
      </c>
      <c r="K115" s="183">
        <f t="shared" si="43"/>
        <v>3356.8488649890601</v>
      </c>
      <c r="L115" s="185">
        <v>88270.344400000002</v>
      </c>
      <c r="M115" s="185">
        <v>819399.16800000006</v>
      </c>
      <c r="N115" s="186">
        <v>731128.8236</v>
      </c>
      <c r="O115" s="187">
        <v>1815</v>
      </c>
      <c r="P115" s="159">
        <f t="shared" si="44"/>
        <v>22505465.561919045</v>
      </c>
      <c r="Q115" s="188">
        <v>256143</v>
      </c>
      <c r="R115" s="189"/>
      <c r="S115" s="190"/>
      <c r="U115" s="184"/>
      <c r="W115" s="82">
        <v>286</v>
      </c>
      <c r="X115" s="82" t="s">
        <v>538</v>
      </c>
      <c r="Y115" s="192">
        <v>82113</v>
      </c>
      <c r="Z115" s="192">
        <v>140090188.11248267</v>
      </c>
      <c r="AA115" s="192">
        <v>17047851.912090257</v>
      </c>
      <c r="AB115" s="192">
        <v>17068864</v>
      </c>
      <c r="AD115" s="193">
        <f t="shared" si="62"/>
        <v>157159052.11248267</v>
      </c>
      <c r="AE115" s="194"/>
      <c r="AF115" s="149">
        <v>38265645.852401227</v>
      </c>
      <c r="AG115" s="194"/>
      <c r="AH115" s="149">
        <f t="shared" si="63"/>
        <v>-1296163.1486233312</v>
      </c>
      <c r="AI115" s="149">
        <v>-1853814.7358217414</v>
      </c>
      <c r="AJ115" s="192"/>
      <c r="AK115" s="192">
        <f t="shared" si="64"/>
        <v>194128534.81626058</v>
      </c>
      <c r="AL115" s="195">
        <f t="shared" si="45"/>
        <v>2364.1632240480872</v>
      </c>
      <c r="AM115" s="194"/>
      <c r="AN115" s="149">
        <v>0</v>
      </c>
      <c r="AP115" s="147">
        <f t="shared" si="46"/>
        <v>-15204198.209262192</v>
      </c>
      <c r="AQ115" s="148">
        <f t="shared" si="47"/>
        <v>-7.2631728394853712E-2</v>
      </c>
      <c r="AR115" s="149">
        <f t="shared" si="65"/>
        <v>-185.16188921683766</v>
      </c>
      <c r="AT115" s="82">
        <v>286</v>
      </c>
      <c r="AU115" s="82" t="s">
        <v>538</v>
      </c>
      <c r="AV115" s="192">
        <v>82113</v>
      </c>
      <c r="AW115" s="192">
        <v>139157846.61750996</v>
      </c>
      <c r="AX115" s="192">
        <v>17122993.032475457</v>
      </c>
      <c r="AY115" s="192">
        <v>17068864</v>
      </c>
      <c r="BA115" s="193">
        <f t="shared" si="66"/>
        <v>156226710.61750996</v>
      </c>
      <c r="BB115" s="194"/>
      <c r="BC115" s="149">
        <v>38265645.852401227</v>
      </c>
      <c r="BD115" s="194"/>
      <c r="BE115" s="149">
        <v>-1853814.7358217414</v>
      </c>
      <c r="BF115" s="192"/>
      <c r="BG115" s="192">
        <f t="shared" si="67"/>
        <v>192638541.73408943</v>
      </c>
      <c r="BH115" s="195">
        <f t="shared" si="48"/>
        <v>2346.0175822840406</v>
      </c>
      <c r="BI115" s="194"/>
      <c r="BJ115" s="149">
        <v>0</v>
      </c>
      <c r="BL115" s="147">
        <f t="shared" si="49"/>
        <v>-16694191.291433334</v>
      </c>
      <c r="BM115" s="148">
        <f t="shared" si="50"/>
        <v>-7.974955015467125E-2</v>
      </c>
      <c r="BN115" s="149">
        <f t="shared" si="68"/>
        <v>-203.30753098088408</v>
      </c>
      <c r="BP115" s="82">
        <v>286</v>
      </c>
      <c r="BQ115" s="82" t="s">
        <v>538</v>
      </c>
      <c r="BR115" s="192">
        <v>82113</v>
      </c>
      <c r="BS115" s="192">
        <v>140768620.33737573</v>
      </c>
      <c r="BT115" s="192">
        <v>18647923.211313661</v>
      </c>
      <c r="BU115" s="192">
        <v>16168624</v>
      </c>
      <c r="BW115" s="193">
        <f t="shared" si="69"/>
        <v>156937244.33737573</v>
      </c>
      <c r="BX115" s="194"/>
      <c r="BY115" s="149">
        <v>37917272.575631388</v>
      </c>
      <c r="BZ115" s="194"/>
      <c r="CA115" s="149">
        <v>-8620992.1047970373</v>
      </c>
      <c r="CB115" s="192"/>
      <c r="CC115" s="192">
        <f t="shared" si="70"/>
        <v>186233524.80821007</v>
      </c>
      <c r="CD115" s="195">
        <f t="shared" si="51"/>
        <v>2268.015110983767</v>
      </c>
      <c r="CE115" s="194"/>
      <c r="CF115" s="149">
        <v>0</v>
      </c>
      <c r="CH115" s="147">
        <f t="shared" si="52"/>
        <v>-23099208.217312694</v>
      </c>
      <c r="CI115" s="148">
        <f t="shared" si="53"/>
        <v>-0.11034685251301017</v>
      </c>
      <c r="CJ115" s="149">
        <f t="shared" si="71"/>
        <v>-281.31000228115761</v>
      </c>
      <c r="CL115" s="82">
        <v>286</v>
      </c>
      <c r="CM115" s="82" t="s">
        <v>538</v>
      </c>
      <c r="CN115" s="192">
        <v>82113</v>
      </c>
      <c r="CO115" s="192">
        <v>137165513.09542835</v>
      </c>
      <c r="CP115" s="192">
        <v>19243821.734008316</v>
      </c>
      <c r="CQ115" s="192">
        <v>16155348</v>
      </c>
      <c r="CS115" s="193">
        <f t="shared" si="54"/>
        <v>153320861.09542835</v>
      </c>
      <c r="CT115" s="194"/>
      <c r="CU115" s="149">
        <v>37917272.575631388</v>
      </c>
      <c r="CV115" s="194"/>
      <c r="CW115" s="149">
        <v>-8620992.1047970373</v>
      </c>
      <c r="CX115" s="192"/>
      <c r="CY115" s="192">
        <f t="shared" si="55"/>
        <v>182617141.56626269</v>
      </c>
      <c r="CZ115" s="195">
        <f t="shared" si="56"/>
        <v>2223.9735677208564</v>
      </c>
      <c r="DA115" s="194"/>
      <c r="DB115" s="149">
        <v>0</v>
      </c>
      <c r="DD115" s="147">
        <f t="shared" si="57"/>
        <v>-26715591.459260076</v>
      </c>
      <c r="DE115" s="148">
        <f t="shared" si="58"/>
        <v>-0.12762261817889128</v>
      </c>
      <c r="DF115" s="149">
        <f t="shared" si="59"/>
        <v>-325.35154554406824</v>
      </c>
      <c r="DH115" s="196">
        <v>1103865.8340139999</v>
      </c>
      <c r="DI115" s="197">
        <v>1268692.5546000001</v>
      </c>
      <c r="DJ115" s="198">
        <f t="shared" si="60"/>
        <v>164826.72058600024</v>
      </c>
      <c r="DL115" s="196" t="e">
        <f>#REF!+DJ115</f>
        <v>#REF!</v>
      </c>
      <c r="DM115" s="198" t="e">
        <f t="shared" si="61"/>
        <v>#REF!</v>
      </c>
      <c r="DN115" s="82">
        <v>286</v>
      </c>
      <c r="DO115" s="82" t="s">
        <v>157</v>
      </c>
      <c r="DP115" s="192">
        <v>83177</v>
      </c>
      <c r="DQ115" s="192">
        <v>154913764.78043073</v>
      </c>
      <c r="DR115" s="192">
        <v>19243821.734008316</v>
      </c>
      <c r="DS115" s="192">
        <v>18128754</v>
      </c>
      <c r="DU115" s="193">
        <v>171982628.78043073</v>
      </c>
      <c r="DV115" s="194"/>
      <c r="DW115" s="149">
        <v>35631934.493203737</v>
      </c>
      <c r="DX115" s="194"/>
      <c r="DY115" s="149">
        <v>1718169.751888291</v>
      </c>
      <c r="DZ115" s="192"/>
      <c r="EA115" s="192">
        <v>209332733.02552277</v>
      </c>
      <c r="EB115" s="195">
        <v>2516.7141520555292</v>
      </c>
      <c r="ED115" s="196"/>
      <c r="EE115" s="197"/>
      <c r="EF115" s="198">
        <v>241815.88665850041</v>
      </c>
      <c r="EH115" s="196">
        <v>209574548.91218126</v>
      </c>
      <c r="EI115" s="198">
        <v>17464545.742681772</v>
      </c>
      <c r="EK115" s="199">
        <v>8</v>
      </c>
    </row>
    <row r="116" spans="1:141" ht="13.8" x14ac:dyDescent="0.25">
      <c r="A116" s="30">
        <v>288</v>
      </c>
      <c r="B116" s="235" t="s">
        <v>806</v>
      </c>
      <c r="C116" s="180">
        <v>6428</v>
      </c>
      <c r="D116" s="180">
        <v>14570379.447230242</v>
      </c>
      <c r="E116" s="181">
        <v>3897156.2338158959</v>
      </c>
      <c r="F116" s="182">
        <v>-97551</v>
      </c>
      <c r="G116" s="181">
        <f t="shared" si="72"/>
        <v>14472828.447230242</v>
      </c>
      <c r="H116" s="183">
        <f t="shared" si="41"/>
        <v>2251.5290054807469</v>
      </c>
      <c r="I116" s="184">
        <v>3716344.3294329736</v>
      </c>
      <c r="J116" s="181">
        <f t="shared" si="42"/>
        <v>18189172.776663214</v>
      </c>
      <c r="K116" s="183">
        <f t="shared" si="43"/>
        <v>2829.678403339019</v>
      </c>
      <c r="L116" s="185">
        <v>516534.4408000001</v>
      </c>
      <c r="M116" s="185">
        <v>58325.288000000008</v>
      </c>
      <c r="N116" s="186">
        <v>-458209.1528000001</v>
      </c>
      <c r="O116" s="187">
        <v>-4307</v>
      </c>
      <c r="P116" s="159">
        <f t="shared" si="44"/>
        <v>17726656.623863213</v>
      </c>
      <c r="Q116" s="188">
        <v>378087</v>
      </c>
      <c r="R116" s="189"/>
      <c r="S116" s="190"/>
      <c r="U116" s="184"/>
      <c r="W116" s="82">
        <v>287</v>
      </c>
      <c r="X116" s="82" t="s">
        <v>539</v>
      </c>
      <c r="Y116" s="192">
        <v>6486</v>
      </c>
      <c r="Z116" s="192">
        <v>17869496.556609109</v>
      </c>
      <c r="AA116" s="192">
        <v>4137930.0660381964</v>
      </c>
      <c r="AB116" s="192">
        <v>278074</v>
      </c>
      <c r="AD116" s="193">
        <f t="shared" si="62"/>
        <v>18147570.556609109</v>
      </c>
      <c r="AE116" s="194"/>
      <c r="AF116" s="149">
        <v>4183902.8198044058</v>
      </c>
      <c r="AG116" s="194"/>
      <c r="AH116" s="149">
        <f t="shared" si="63"/>
        <v>-92884.402299800189</v>
      </c>
      <c r="AI116" s="149">
        <v>-132846.29631250494</v>
      </c>
      <c r="AJ116" s="192"/>
      <c r="AK116" s="192">
        <f t="shared" si="64"/>
        <v>22238588.974113718</v>
      </c>
      <c r="AL116" s="195">
        <f t="shared" si="45"/>
        <v>3428.7062864806844</v>
      </c>
      <c r="AM116" s="194"/>
      <c r="AN116" s="149">
        <v>0</v>
      </c>
      <c r="AP116" s="147">
        <f t="shared" si="46"/>
        <v>-797982.4013632834</v>
      </c>
      <c r="AQ116" s="148">
        <f t="shared" si="47"/>
        <v>-3.4639807650054873E-2</v>
      </c>
      <c r="AR116" s="149">
        <f t="shared" si="65"/>
        <v>-123.03151424040756</v>
      </c>
      <c r="AT116" s="82">
        <v>287</v>
      </c>
      <c r="AU116" s="82" t="s">
        <v>539</v>
      </c>
      <c r="AV116" s="192">
        <v>6486</v>
      </c>
      <c r="AW116" s="192">
        <v>17801276.434303753</v>
      </c>
      <c r="AX116" s="192">
        <v>4160555.4804047006</v>
      </c>
      <c r="AY116" s="192">
        <v>278074</v>
      </c>
      <c r="BA116" s="193">
        <f t="shared" si="66"/>
        <v>18079350.434303753</v>
      </c>
      <c r="BB116" s="194"/>
      <c r="BC116" s="149">
        <v>4183902.8198044058</v>
      </c>
      <c r="BD116" s="194"/>
      <c r="BE116" s="149">
        <v>-132846.29631250494</v>
      </c>
      <c r="BF116" s="192"/>
      <c r="BG116" s="192">
        <f t="shared" si="67"/>
        <v>22130406.957795657</v>
      </c>
      <c r="BH116" s="195">
        <f t="shared" si="48"/>
        <v>3412.0269746832651</v>
      </c>
      <c r="BI116" s="194"/>
      <c r="BJ116" s="149">
        <v>0</v>
      </c>
      <c r="BL116" s="147">
        <f t="shared" si="49"/>
        <v>-906164.41768134385</v>
      </c>
      <c r="BM116" s="148">
        <f t="shared" si="50"/>
        <v>-3.9335906498914948E-2</v>
      </c>
      <c r="BN116" s="149">
        <f t="shared" si="68"/>
        <v>-139.71082603782668</v>
      </c>
      <c r="BP116" s="82">
        <v>287</v>
      </c>
      <c r="BQ116" s="82" t="s">
        <v>539</v>
      </c>
      <c r="BR116" s="192">
        <v>6486</v>
      </c>
      <c r="BS116" s="192">
        <v>18025228.499971509</v>
      </c>
      <c r="BT116" s="192">
        <v>4381478.9732857253</v>
      </c>
      <c r="BU116" s="192">
        <v>116233</v>
      </c>
      <c r="BW116" s="193">
        <f t="shared" si="69"/>
        <v>18141461.499971509</v>
      </c>
      <c r="BX116" s="194"/>
      <c r="BY116" s="149">
        <v>4169534.7708480265</v>
      </c>
      <c r="BZ116" s="194"/>
      <c r="CA116" s="149">
        <v>-617789.28041262436</v>
      </c>
      <c r="CB116" s="192"/>
      <c r="CC116" s="192">
        <f t="shared" si="70"/>
        <v>21693206.990406912</v>
      </c>
      <c r="CD116" s="195">
        <f t="shared" si="51"/>
        <v>3344.6202575403813</v>
      </c>
      <c r="CE116" s="194"/>
      <c r="CF116" s="149">
        <v>0</v>
      </c>
      <c r="CH116" s="147">
        <f t="shared" si="52"/>
        <v>-1343364.3850700893</v>
      </c>
      <c r="CI116" s="148">
        <f t="shared" si="53"/>
        <v>-5.8314423755790927E-2</v>
      </c>
      <c r="CJ116" s="149">
        <f t="shared" si="71"/>
        <v>-207.11754318071064</v>
      </c>
      <c r="CL116" s="82">
        <v>287</v>
      </c>
      <c r="CM116" s="82" t="s">
        <v>539</v>
      </c>
      <c r="CN116" s="192">
        <v>6486</v>
      </c>
      <c r="CO116" s="192">
        <v>17283391.046050243</v>
      </c>
      <c r="CP116" s="192">
        <v>4125974.2262922949</v>
      </c>
      <c r="CQ116" s="192">
        <v>116233</v>
      </c>
      <c r="CS116" s="193">
        <f t="shared" si="54"/>
        <v>17399624.046050243</v>
      </c>
      <c r="CT116" s="194"/>
      <c r="CU116" s="149">
        <v>4169534.7708480265</v>
      </c>
      <c r="CV116" s="194"/>
      <c r="CW116" s="149">
        <v>-617789.28041262436</v>
      </c>
      <c r="CX116" s="192"/>
      <c r="CY116" s="192">
        <f t="shared" si="55"/>
        <v>20951369.536485646</v>
      </c>
      <c r="CZ116" s="195">
        <f t="shared" si="56"/>
        <v>3230.2450719219314</v>
      </c>
      <c r="DA116" s="194"/>
      <c r="DB116" s="149">
        <v>0</v>
      </c>
      <c r="DD116" s="147">
        <f t="shared" si="57"/>
        <v>-2085201.8389913552</v>
      </c>
      <c r="DE116" s="148">
        <f t="shared" si="58"/>
        <v>-9.0517022043093795E-2</v>
      </c>
      <c r="DF116" s="149">
        <f t="shared" si="59"/>
        <v>-321.49272879916055</v>
      </c>
      <c r="DH116" s="196">
        <v>93795.978000000003</v>
      </c>
      <c r="DI116" s="197">
        <v>890653.9824000001</v>
      </c>
      <c r="DJ116" s="198">
        <f t="shared" si="60"/>
        <v>796858.00440000009</v>
      </c>
      <c r="DL116" s="196" t="e">
        <f>#REF!+DJ116</f>
        <v>#REF!</v>
      </c>
      <c r="DM116" s="198" t="e">
        <f t="shared" si="61"/>
        <v>#REF!</v>
      </c>
      <c r="DN116" s="82">
        <v>287</v>
      </c>
      <c r="DO116" s="82" t="s">
        <v>805</v>
      </c>
      <c r="DP116" s="192">
        <v>6596</v>
      </c>
      <c r="DQ116" s="192">
        <v>18708342.158203293</v>
      </c>
      <c r="DR116" s="192">
        <v>4125974.2262922972</v>
      </c>
      <c r="DS116" s="192">
        <v>240494</v>
      </c>
      <c r="DU116" s="193">
        <v>18986416.158203293</v>
      </c>
      <c r="DV116" s="194"/>
      <c r="DW116" s="149">
        <v>3927029.382029905</v>
      </c>
      <c r="DX116" s="194"/>
      <c r="DY116" s="149">
        <v>123125.83524380293</v>
      </c>
      <c r="DZ116" s="192"/>
      <c r="EA116" s="192">
        <v>23036571.375477001</v>
      </c>
      <c r="EB116" s="195">
        <v>3492.5062728133721</v>
      </c>
      <c r="ED116" s="196"/>
      <c r="EE116" s="197"/>
      <c r="EF116" s="198">
        <v>796858.00440000009</v>
      </c>
      <c r="EH116" s="196">
        <v>23833429.379877001</v>
      </c>
      <c r="EI116" s="198">
        <v>1986119.1149897501</v>
      </c>
      <c r="EK116" s="199">
        <v>15</v>
      </c>
    </row>
    <row r="117" spans="1:141" ht="13.8" x14ac:dyDescent="0.25">
      <c r="A117" s="30">
        <v>290</v>
      </c>
      <c r="B117" s="235" t="s">
        <v>160</v>
      </c>
      <c r="C117" s="180">
        <v>8190</v>
      </c>
      <c r="D117" s="180">
        <v>30125217.071442008</v>
      </c>
      <c r="E117" s="181">
        <v>6548985.9610700672</v>
      </c>
      <c r="F117" s="200">
        <v>-707005</v>
      </c>
      <c r="G117" s="181">
        <f t="shared" si="72"/>
        <v>29418212.071442008</v>
      </c>
      <c r="H117" s="183">
        <f t="shared" si="41"/>
        <v>3591.967285890355</v>
      </c>
      <c r="I117" s="184">
        <v>4922429.3840593789</v>
      </c>
      <c r="J117" s="181">
        <f t="shared" si="42"/>
        <v>34340641.455501385</v>
      </c>
      <c r="K117" s="183">
        <f t="shared" si="43"/>
        <v>4192.9965147132334</v>
      </c>
      <c r="L117" s="185">
        <v>81086.376000000004</v>
      </c>
      <c r="M117" s="185">
        <v>7112.84</v>
      </c>
      <c r="N117" s="186">
        <v>-73973.536000000007</v>
      </c>
      <c r="O117" s="187">
        <v>-2571</v>
      </c>
      <c r="P117" s="159">
        <f t="shared" si="44"/>
        <v>34264096.919501387</v>
      </c>
      <c r="Q117" s="188">
        <v>569618</v>
      </c>
      <c r="R117" s="189"/>
      <c r="S117" s="190"/>
      <c r="U117" s="184"/>
      <c r="W117" s="82">
        <v>288</v>
      </c>
      <c r="X117" s="82" t="s">
        <v>540</v>
      </c>
      <c r="Y117" s="192">
        <v>6428</v>
      </c>
      <c r="Z117" s="192">
        <v>14574184.725869665</v>
      </c>
      <c r="AA117" s="192">
        <v>3897156.2338158912</v>
      </c>
      <c r="AB117" s="192">
        <v>18770</v>
      </c>
      <c r="AD117" s="193">
        <f t="shared" si="62"/>
        <v>14592954.725869665</v>
      </c>
      <c r="AE117" s="194"/>
      <c r="AF117" s="149">
        <v>3804579.6086095874</v>
      </c>
      <c r="AG117" s="194"/>
      <c r="AH117" s="149">
        <f t="shared" si="63"/>
        <v>-88534.742258590908</v>
      </c>
      <c r="AI117" s="149">
        <v>-126625.27090472888</v>
      </c>
      <c r="AJ117" s="192"/>
      <c r="AK117" s="192">
        <f t="shared" si="64"/>
        <v>18308999.592220664</v>
      </c>
      <c r="AL117" s="195">
        <f t="shared" si="45"/>
        <v>2848.3197872154115</v>
      </c>
      <c r="AM117" s="194"/>
      <c r="AN117" s="149">
        <v>0</v>
      </c>
      <c r="AP117" s="147">
        <f t="shared" si="46"/>
        <v>-663275.81988165528</v>
      </c>
      <c r="AQ117" s="148">
        <f t="shared" si="47"/>
        <v>-3.4960267309769019E-2</v>
      </c>
      <c r="AR117" s="149">
        <f t="shared" si="65"/>
        <v>-103.1854106847628</v>
      </c>
      <c r="AT117" s="82">
        <v>288</v>
      </c>
      <c r="AU117" s="82" t="s">
        <v>540</v>
      </c>
      <c r="AV117" s="192">
        <v>6428</v>
      </c>
      <c r="AW117" s="192">
        <v>14493289.218542021</v>
      </c>
      <c r="AX117" s="192">
        <v>3891136.9652794525</v>
      </c>
      <c r="AY117" s="192">
        <v>18770</v>
      </c>
      <c r="BA117" s="193">
        <f t="shared" si="66"/>
        <v>14512059.218542021</v>
      </c>
      <c r="BB117" s="194"/>
      <c r="BC117" s="149">
        <v>3804579.6086095874</v>
      </c>
      <c r="BD117" s="194"/>
      <c r="BE117" s="149">
        <v>-126625.27090472888</v>
      </c>
      <c r="BF117" s="192"/>
      <c r="BG117" s="192">
        <f t="shared" si="67"/>
        <v>18190013.55624688</v>
      </c>
      <c r="BH117" s="195">
        <f t="shared" si="48"/>
        <v>2829.8092029008835</v>
      </c>
      <c r="BI117" s="194"/>
      <c r="BJ117" s="149">
        <v>0</v>
      </c>
      <c r="BL117" s="147">
        <f t="shared" si="49"/>
        <v>-782261.85585543886</v>
      </c>
      <c r="BM117" s="148">
        <f t="shared" si="50"/>
        <v>-4.1231841667048429E-2</v>
      </c>
      <c r="BN117" s="149">
        <f t="shared" si="68"/>
        <v>-121.69599499929042</v>
      </c>
      <c r="BP117" s="82">
        <v>288</v>
      </c>
      <c r="BQ117" s="82" t="s">
        <v>540</v>
      </c>
      <c r="BR117" s="192">
        <v>6428</v>
      </c>
      <c r="BS117" s="192">
        <v>14574530.793357916</v>
      </c>
      <c r="BT117" s="192">
        <v>3970297.0313896537</v>
      </c>
      <c r="BU117" s="192">
        <v>18770</v>
      </c>
      <c r="BW117" s="193">
        <f t="shared" si="69"/>
        <v>14593300.793357916</v>
      </c>
      <c r="BX117" s="194"/>
      <c r="BY117" s="149">
        <v>3784719.2765062461</v>
      </c>
      <c r="BZ117" s="194"/>
      <c r="CA117" s="149">
        <v>-588858.98339434864</v>
      </c>
      <c r="CB117" s="192"/>
      <c r="CC117" s="192">
        <f t="shared" si="70"/>
        <v>17789161.086469814</v>
      </c>
      <c r="CD117" s="195">
        <f t="shared" si="51"/>
        <v>2767.4488311247378</v>
      </c>
      <c r="CE117" s="194"/>
      <c r="CF117" s="149">
        <v>0</v>
      </c>
      <c r="CH117" s="147">
        <f t="shared" si="52"/>
        <v>-1183114.3256325051</v>
      </c>
      <c r="CI117" s="148">
        <f t="shared" si="53"/>
        <v>-6.2360170297644027E-2</v>
      </c>
      <c r="CJ117" s="149">
        <f t="shared" si="71"/>
        <v>-184.0563667754364</v>
      </c>
      <c r="CL117" s="82">
        <v>288</v>
      </c>
      <c r="CM117" s="82" t="s">
        <v>540</v>
      </c>
      <c r="CN117" s="192">
        <v>6428</v>
      </c>
      <c r="CO117" s="192">
        <v>14254220.360267952</v>
      </c>
      <c r="CP117" s="192">
        <v>3636431.7086271038</v>
      </c>
      <c r="CQ117" s="192">
        <v>18770</v>
      </c>
      <c r="CS117" s="193">
        <f t="shared" si="54"/>
        <v>14272990.360267952</v>
      </c>
      <c r="CT117" s="194"/>
      <c r="CU117" s="149">
        <v>3784719.2765062461</v>
      </c>
      <c r="CV117" s="194"/>
      <c r="CW117" s="149">
        <v>-588858.98339434864</v>
      </c>
      <c r="CX117" s="192"/>
      <c r="CY117" s="192">
        <f t="shared" si="55"/>
        <v>17468850.65337985</v>
      </c>
      <c r="CZ117" s="195">
        <f t="shared" si="56"/>
        <v>2717.6183343776993</v>
      </c>
      <c r="DA117" s="194"/>
      <c r="DB117" s="149">
        <v>0</v>
      </c>
      <c r="DD117" s="147">
        <f t="shared" si="57"/>
        <v>-1503424.7587224692</v>
      </c>
      <c r="DE117" s="148">
        <f t="shared" si="58"/>
        <v>-7.9243249745544073E-2</v>
      </c>
      <c r="DF117" s="149">
        <f t="shared" si="59"/>
        <v>-233.88686352247498</v>
      </c>
      <c r="DH117" s="196">
        <v>496574.93859999999</v>
      </c>
      <c r="DI117" s="197">
        <v>73405.547999999995</v>
      </c>
      <c r="DJ117" s="198">
        <f t="shared" si="60"/>
        <v>-423169.39059999998</v>
      </c>
      <c r="DL117" s="196" t="e">
        <f>#REF!+DJ117</f>
        <v>#REF!</v>
      </c>
      <c r="DM117" s="198" t="e">
        <f t="shared" si="61"/>
        <v>#REF!</v>
      </c>
      <c r="DN117" s="82">
        <v>288</v>
      </c>
      <c r="DO117" s="82" t="s">
        <v>806</v>
      </c>
      <c r="DP117" s="192">
        <v>6509</v>
      </c>
      <c r="DQ117" s="192">
        <v>15282301.787730325</v>
      </c>
      <c r="DR117" s="192">
        <v>3636431.7086271038</v>
      </c>
      <c r="DS117" s="192">
        <v>-124963</v>
      </c>
      <c r="DU117" s="193">
        <v>15301071.787730325</v>
      </c>
      <c r="DV117" s="194"/>
      <c r="DW117" s="149">
        <v>3553843.6192971971</v>
      </c>
      <c r="DX117" s="194"/>
      <c r="DY117" s="149">
        <v>117360.00507480002</v>
      </c>
      <c r="DZ117" s="192"/>
      <c r="EA117" s="192">
        <v>18972275.412102319</v>
      </c>
      <c r="EB117" s="195">
        <v>2914.7757585039667</v>
      </c>
      <c r="ED117" s="196"/>
      <c r="EE117" s="197"/>
      <c r="EF117" s="198">
        <v>-423169.39059999998</v>
      </c>
      <c r="EH117" s="196">
        <v>18549106.02150232</v>
      </c>
      <c r="EI117" s="198">
        <v>1545758.8351251932</v>
      </c>
      <c r="EK117" s="199">
        <v>15</v>
      </c>
    </row>
    <row r="118" spans="1:141" ht="13.8" x14ac:dyDescent="0.25">
      <c r="A118" s="30">
        <v>291</v>
      </c>
      <c r="B118" s="235" t="s">
        <v>871</v>
      </c>
      <c r="C118" s="180">
        <v>2206</v>
      </c>
      <c r="D118" s="180">
        <v>7717259.3913430944</v>
      </c>
      <c r="E118" s="181">
        <v>1658640.3337827653</v>
      </c>
      <c r="F118" s="200">
        <v>-139789</v>
      </c>
      <c r="G118" s="181">
        <f t="shared" si="72"/>
        <v>7577470.3913430944</v>
      </c>
      <c r="H118" s="183">
        <f t="shared" si="41"/>
        <v>3434.9367141174498</v>
      </c>
      <c r="I118" s="184">
        <v>1305731.8311514282</v>
      </c>
      <c r="J118" s="181">
        <f t="shared" si="42"/>
        <v>8883202.2224945221</v>
      </c>
      <c r="K118" s="183">
        <f t="shared" si="43"/>
        <v>4026.8369095623402</v>
      </c>
      <c r="L118" s="185">
        <v>18493.384000000002</v>
      </c>
      <c r="M118" s="185">
        <v>18493.384000000002</v>
      </c>
      <c r="N118" s="186">
        <v>0</v>
      </c>
      <c r="O118" s="187">
        <v>1108</v>
      </c>
      <c r="P118" s="159">
        <f t="shared" si="44"/>
        <v>8884310.2224945221</v>
      </c>
      <c r="Q118" s="188">
        <v>141941</v>
      </c>
      <c r="R118" s="189"/>
      <c r="S118" s="190"/>
      <c r="U118" s="184"/>
      <c r="W118" s="82">
        <v>290</v>
      </c>
      <c r="X118" s="82" t="s">
        <v>541</v>
      </c>
      <c r="Y118" s="192">
        <v>8190</v>
      </c>
      <c r="Z118" s="192">
        <v>30122985.440534353</v>
      </c>
      <c r="AA118" s="192">
        <v>6548985.9610700672</v>
      </c>
      <c r="AB118" s="192">
        <v>-524674</v>
      </c>
      <c r="AD118" s="193">
        <f t="shared" si="62"/>
        <v>29598311.440534353</v>
      </c>
      <c r="AE118" s="194"/>
      <c r="AF118" s="149">
        <v>5042172.8924634308</v>
      </c>
      <c r="AG118" s="194"/>
      <c r="AH118" s="149">
        <f t="shared" si="63"/>
        <v>-100337.00748842488</v>
      </c>
      <c r="AI118" s="149">
        <v>-143505.25489623559</v>
      </c>
      <c r="AJ118" s="192"/>
      <c r="AK118" s="192">
        <f t="shared" si="64"/>
        <v>34540147.325509362</v>
      </c>
      <c r="AL118" s="195">
        <f t="shared" si="45"/>
        <v>4217.3562058008993</v>
      </c>
      <c r="AM118" s="194"/>
      <c r="AN118" s="149">
        <v>0</v>
      </c>
      <c r="AP118" s="147">
        <f t="shared" si="46"/>
        <v>-606762.80009435117</v>
      </c>
      <c r="AQ118" s="148">
        <f t="shared" si="47"/>
        <v>-1.7263617140908738E-2</v>
      </c>
      <c r="AR118" s="149">
        <f t="shared" si="65"/>
        <v>-74.085811977332256</v>
      </c>
      <c r="AT118" s="82">
        <v>290</v>
      </c>
      <c r="AU118" s="82" t="s">
        <v>541</v>
      </c>
      <c r="AV118" s="192">
        <v>8190</v>
      </c>
      <c r="AW118" s="192">
        <v>30042186.110027969</v>
      </c>
      <c r="AX118" s="192">
        <v>6568631.1228982992</v>
      </c>
      <c r="AY118" s="192">
        <v>-524674</v>
      </c>
      <c r="BA118" s="193">
        <f t="shared" si="66"/>
        <v>29517512.110027969</v>
      </c>
      <c r="BB118" s="194"/>
      <c r="BC118" s="149">
        <v>5042172.8924634308</v>
      </c>
      <c r="BD118" s="194"/>
      <c r="BE118" s="149">
        <v>-143505.25489623559</v>
      </c>
      <c r="BF118" s="192"/>
      <c r="BG118" s="192">
        <f t="shared" si="67"/>
        <v>34416179.747595161</v>
      </c>
      <c r="BH118" s="195">
        <f t="shared" si="48"/>
        <v>4202.2197494011189</v>
      </c>
      <c r="BI118" s="194"/>
      <c r="BJ118" s="149">
        <v>0</v>
      </c>
      <c r="BL118" s="147">
        <f t="shared" si="49"/>
        <v>-730730.3780085519</v>
      </c>
      <c r="BM118" s="148">
        <f t="shared" si="50"/>
        <v>-2.0790743066663824E-2</v>
      </c>
      <c r="BN118" s="149">
        <f t="shared" si="68"/>
        <v>-89.22226837711257</v>
      </c>
      <c r="BP118" s="82">
        <v>290</v>
      </c>
      <c r="BQ118" s="82" t="s">
        <v>541</v>
      </c>
      <c r="BR118" s="192">
        <v>8190</v>
      </c>
      <c r="BS118" s="192">
        <v>30051272.637030706</v>
      </c>
      <c r="BT118" s="192">
        <v>6570986.4148770962</v>
      </c>
      <c r="BU118" s="192">
        <v>-524674</v>
      </c>
      <c r="BW118" s="193">
        <f t="shared" si="69"/>
        <v>29526598.637030706</v>
      </c>
      <c r="BX118" s="194"/>
      <c r="BY118" s="149">
        <v>5040199.352826545</v>
      </c>
      <c r="BZ118" s="194"/>
      <c r="CA118" s="149">
        <v>-667357.77073696523</v>
      </c>
      <c r="CB118" s="192"/>
      <c r="CC118" s="192">
        <f t="shared" si="70"/>
        <v>33899440.219120286</v>
      </c>
      <c r="CD118" s="195">
        <f t="shared" si="51"/>
        <v>4139.1257898803769</v>
      </c>
      <c r="CE118" s="194"/>
      <c r="CF118" s="149">
        <v>0</v>
      </c>
      <c r="CH118" s="147">
        <f t="shared" si="52"/>
        <v>-1247469.9064834267</v>
      </c>
      <c r="CI118" s="148">
        <f t="shared" si="53"/>
        <v>-3.5493017793751198E-2</v>
      </c>
      <c r="CJ118" s="149">
        <f t="shared" si="71"/>
        <v>-152.3162278978543</v>
      </c>
      <c r="CL118" s="82">
        <v>290</v>
      </c>
      <c r="CM118" s="82" t="s">
        <v>541</v>
      </c>
      <c r="CN118" s="192">
        <v>8190</v>
      </c>
      <c r="CO118" s="192">
        <v>29367345.779768713</v>
      </c>
      <c r="CP118" s="192">
        <v>6265233.9921086682</v>
      </c>
      <c r="CQ118" s="192">
        <v>-524674</v>
      </c>
      <c r="CS118" s="193">
        <f t="shared" si="54"/>
        <v>28842671.779768713</v>
      </c>
      <c r="CT118" s="194"/>
      <c r="CU118" s="149">
        <v>5040199.352826545</v>
      </c>
      <c r="CV118" s="194"/>
      <c r="CW118" s="149">
        <v>-667357.77073696523</v>
      </c>
      <c r="CX118" s="192"/>
      <c r="CY118" s="192">
        <f t="shared" si="55"/>
        <v>33215513.36185829</v>
      </c>
      <c r="CZ118" s="195">
        <f t="shared" si="56"/>
        <v>4055.6182371011341</v>
      </c>
      <c r="DA118" s="194"/>
      <c r="DB118" s="149">
        <v>0</v>
      </c>
      <c r="DD118" s="147">
        <f t="shared" si="57"/>
        <v>-1931396.7637454234</v>
      </c>
      <c r="DE118" s="148">
        <f t="shared" si="58"/>
        <v>-5.4952106937515552E-2</v>
      </c>
      <c r="DF118" s="149">
        <f t="shared" si="59"/>
        <v>-235.82378067709686</v>
      </c>
      <c r="DH118" s="196">
        <v>91077.254000000001</v>
      </c>
      <c r="DI118" s="197">
        <v>42140.222000000002</v>
      </c>
      <c r="DJ118" s="198">
        <f t="shared" si="60"/>
        <v>-48937.031999999999</v>
      </c>
      <c r="DL118" s="196" t="e">
        <f>#REF!+DJ118</f>
        <v>#REF!</v>
      </c>
      <c r="DM118" s="198" t="e">
        <f t="shared" si="61"/>
        <v>#REF!</v>
      </c>
      <c r="DN118" s="82">
        <v>290</v>
      </c>
      <c r="DO118" s="82" t="s">
        <v>160</v>
      </c>
      <c r="DP118" s="192">
        <v>8329</v>
      </c>
      <c r="DQ118" s="192">
        <v>30788045.94220474</v>
      </c>
      <c r="DR118" s="192">
        <v>6265233.9921086682</v>
      </c>
      <c r="DS118" s="192">
        <v>-659408</v>
      </c>
      <c r="DU118" s="193">
        <v>30263371.94220474</v>
      </c>
      <c r="DV118" s="194"/>
      <c r="DW118" s="149">
        <v>4750533.3110373672</v>
      </c>
      <c r="DX118" s="194"/>
      <c r="DY118" s="149">
        <v>133004.87236160977</v>
      </c>
      <c r="DZ118" s="192"/>
      <c r="EA118" s="192">
        <v>35146910.125603713</v>
      </c>
      <c r="EB118" s="195">
        <v>4219.8235233045643</v>
      </c>
      <c r="ED118" s="196"/>
      <c r="EE118" s="197"/>
      <c r="EF118" s="198">
        <v>-48937.031999999999</v>
      </c>
      <c r="EH118" s="196">
        <v>35097973.093603715</v>
      </c>
      <c r="EI118" s="198">
        <v>2924831.0911336429</v>
      </c>
      <c r="EK118" s="199">
        <v>18</v>
      </c>
    </row>
    <row r="119" spans="1:141" ht="13.8" x14ac:dyDescent="0.25">
      <c r="A119" s="30">
        <v>297</v>
      </c>
      <c r="B119" s="235" t="s">
        <v>162</v>
      </c>
      <c r="C119" s="180">
        <v>119282</v>
      </c>
      <c r="D119" s="180">
        <v>180321550.30595705</v>
      </c>
      <c r="E119" s="181">
        <v>37096757.720914841</v>
      </c>
      <c r="F119" s="200">
        <v>-3110186</v>
      </c>
      <c r="G119" s="181">
        <f t="shared" si="72"/>
        <v>177211364.30595705</v>
      </c>
      <c r="H119" s="183">
        <f t="shared" si="41"/>
        <v>1485.65051144311</v>
      </c>
      <c r="I119" s="184">
        <v>53512315.030293964</v>
      </c>
      <c r="J119" s="181">
        <f t="shared" si="42"/>
        <v>230723679.33625102</v>
      </c>
      <c r="K119" s="183">
        <f t="shared" si="43"/>
        <v>1934.2707142423083</v>
      </c>
      <c r="L119" s="185">
        <v>3963975.7740240013</v>
      </c>
      <c r="M119" s="185">
        <v>1170062.1800000002</v>
      </c>
      <c r="N119" s="186">
        <v>-2793913.5940240012</v>
      </c>
      <c r="O119" s="187">
        <v>40186</v>
      </c>
      <c r="P119" s="159">
        <f t="shared" si="44"/>
        <v>227969951.74222702</v>
      </c>
      <c r="Q119" s="188">
        <v>6565868</v>
      </c>
      <c r="R119" s="189"/>
      <c r="S119" s="190"/>
      <c r="U119" s="184"/>
      <c r="W119" s="82">
        <v>291</v>
      </c>
      <c r="X119" s="82" t="s">
        <v>542</v>
      </c>
      <c r="Y119" s="192">
        <v>2206</v>
      </c>
      <c r="Z119" s="192">
        <v>7718457.1908238521</v>
      </c>
      <c r="AA119" s="192">
        <v>1658640.3337827644</v>
      </c>
      <c r="AB119" s="192">
        <v>-17775</v>
      </c>
      <c r="AD119" s="193">
        <f t="shared" si="62"/>
        <v>7700682.1908238521</v>
      </c>
      <c r="AE119" s="194"/>
      <c r="AF119" s="149">
        <v>1336919.8547442593</v>
      </c>
      <c r="AG119" s="194"/>
      <c r="AH119" s="149">
        <f t="shared" si="63"/>
        <v>-41695.708159316622</v>
      </c>
      <c r="AI119" s="149">
        <v>-59634.559344138899</v>
      </c>
      <c r="AJ119" s="192"/>
      <c r="AK119" s="192">
        <f t="shared" si="64"/>
        <v>8995906.337408796</v>
      </c>
      <c r="AL119" s="195">
        <f t="shared" si="45"/>
        <v>4077.9267168670881</v>
      </c>
      <c r="AM119" s="194"/>
      <c r="AN119" s="149">
        <v>0</v>
      </c>
      <c r="AP119" s="147">
        <f t="shared" si="46"/>
        <v>-337534.11097990908</v>
      </c>
      <c r="AQ119" s="148">
        <f t="shared" si="47"/>
        <v>-3.6163953993854421E-2</v>
      </c>
      <c r="AR119" s="149">
        <f t="shared" si="65"/>
        <v>-153.00730325471852</v>
      </c>
      <c r="AT119" s="82">
        <v>291</v>
      </c>
      <c r="AU119" s="82" t="s">
        <v>542</v>
      </c>
      <c r="AV119" s="192">
        <v>2206</v>
      </c>
      <c r="AW119" s="192">
        <v>7670520.2046732008</v>
      </c>
      <c r="AX119" s="192">
        <v>1653238.9409713021</v>
      </c>
      <c r="AY119" s="192">
        <v>-17775</v>
      </c>
      <c r="BA119" s="193">
        <f t="shared" si="66"/>
        <v>7652745.2046732008</v>
      </c>
      <c r="BB119" s="194"/>
      <c r="BC119" s="149">
        <v>1336919.8547442593</v>
      </c>
      <c r="BD119" s="194"/>
      <c r="BE119" s="149">
        <v>-59634.559344138899</v>
      </c>
      <c r="BF119" s="192"/>
      <c r="BG119" s="192">
        <f t="shared" si="67"/>
        <v>8930030.5000733212</v>
      </c>
      <c r="BH119" s="195">
        <f t="shared" si="48"/>
        <v>4048.0645965880876</v>
      </c>
      <c r="BI119" s="194"/>
      <c r="BJ119" s="149">
        <v>0</v>
      </c>
      <c r="BL119" s="147">
        <f t="shared" si="49"/>
        <v>-403409.94831538387</v>
      </c>
      <c r="BM119" s="148">
        <f t="shared" si="50"/>
        <v>-4.3221998420210336E-2</v>
      </c>
      <c r="BN119" s="149">
        <f t="shared" si="68"/>
        <v>-182.8694235337189</v>
      </c>
      <c r="BP119" s="82">
        <v>291</v>
      </c>
      <c r="BQ119" s="82" t="s">
        <v>542</v>
      </c>
      <c r="BR119" s="192">
        <v>2206</v>
      </c>
      <c r="BS119" s="192">
        <v>7726442.1115943491</v>
      </c>
      <c r="BT119" s="192">
        <v>1709005.4755251678</v>
      </c>
      <c r="BU119" s="192">
        <v>-17775</v>
      </c>
      <c r="BW119" s="193">
        <f t="shared" si="69"/>
        <v>7708667.1115943491</v>
      </c>
      <c r="BX119" s="194"/>
      <c r="BY119" s="149">
        <v>1331848.0834398204</v>
      </c>
      <c r="BZ119" s="194"/>
      <c r="CA119" s="149">
        <v>-277324.94264103606</v>
      </c>
      <c r="CB119" s="192"/>
      <c r="CC119" s="192">
        <f t="shared" si="70"/>
        <v>8763190.2523931321</v>
      </c>
      <c r="CD119" s="195">
        <f t="shared" si="51"/>
        <v>3972.4343845843755</v>
      </c>
      <c r="CE119" s="194"/>
      <c r="CF119" s="149">
        <v>0</v>
      </c>
      <c r="CH119" s="147">
        <f t="shared" si="52"/>
        <v>-570250.19599557295</v>
      </c>
      <c r="CI119" s="148">
        <f t="shared" si="53"/>
        <v>-6.1097534092481309E-2</v>
      </c>
      <c r="CJ119" s="149">
        <f t="shared" si="71"/>
        <v>-258.49963553743106</v>
      </c>
      <c r="CL119" s="82">
        <v>291</v>
      </c>
      <c r="CM119" s="82" t="s">
        <v>542</v>
      </c>
      <c r="CN119" s="192">
        <v>2206</v>
      </c>
      <c r="CO119" s="192">
        <v>7654809.3290851684</v>
      </c>
      <c r="CP119" s="192">
        <v>1663522.709435584</v>
      </c>
      <c r="CQ119" s="192">
        <v>-17775</v>
      </c>
      <c r="CS119" s="193">
        <f t="shared" si="54"/>
        <v>7637034.3290851684</v>
      </c>
      <c r="CT119" s="194"/>
      <c r="CU119" s="149">
        <v>1331848.0834398204</v>
      </c>
      <c r="CV119" s="194"/>
      <c r="CW119" s="149">
        <v>-277324.94264103606</v>
      </c>
      <c r="CX119" s="192"/>
      <c r="CY119" s="192">
        <f t="shared" si="55"/>
        <v>8691557.4698839523</v>
      </c>
      <c r="CZ119" s="195">
        <f t="shared" si="56"/>
        <v>3939.9625883426802</v>
      </c>
      <c r="DA119" s="194"/>
      <c r="DB119" s="149">
        <v>0</v>
      </c>
      <c r="DD119" s="147">
        <f t="shared" si="57"/>
        <v>-641882.97850475274</v>
      </c>
      <c r="DE119" s="148">
        <f t="shared" si="58"/>
        <v>-6.8772386994290544E-2</v>
      </c>
      <c r="DF119" s="149">
        <f t="shared" si="59"/>
        <v>-290.97143177912636</v>
      </c>
      <c r="DH119" s="196">
        <v>17671.706000000002</v>
      </c>
      <c r="DI119" s="197">
        <v>21749.792000000001</v>
      </c>
      <c r="DJ119" s="198">
        <f t="shared" si="60"/>
        <v>4078.0859999999993</v>
      </c>
      <c r="DL119" s="196" t="e">
        <f>#REF!+DJ119</f>
        <v>#REF!</v>
      </c>
      <c r="DM119" s="198" t="e">
        <f t="shared" si="61"/>
        <v>#REF!</v>
      </c>
      <c r="DN119" s="82">
        <v>291</v>
      </c>
      <c r="DO119" s="82" t="s">
        <v>871</v>
      </c>
      <c r="DP119" s="192">
        <v>2238</v>
      </c>
      <c r="DQ119" s="192">
        <v>8035930.0583933955</v>
      </c>
      <c r="DR119" s="192">
        <v>1663522.709435584</v>
      </c>
      <c r="DS119" s="192">
        <v>-107185</v>
      </c>
      <c r="DU119" s="193">
        <v>8018155.0583933955</v>
      </c>
      <c r="DV119" s="194"/>
      <c r="DW119" s="149">
        <v>1260014.3352542303</v>
      </c>
      <c r="DX119" s="194"/>
      <c r="DY119" s="149">
        <v>55271.054741078733</v>
      </c>
      <c r="DZ119" s="192"/>
      <c r="EA119" s="192">
        <v>9333440.448388705</v>
      </c>
      <c r="EB119" s="195">
        <v>4170.4380913264995</v>
      </c>
      <c r="ED119" s="196"/>
      <c r="EE119" s="197"/>
      <c r="EF119" s="198">
        <v>4078.0859999999993</v>
      </c>
      <c r="EH119" s="196">
        <v>9337518.5343887042</v>
      </c>
      <c r="EI119" s="198">
        <v>778126.54453239206</v>
      </c>
      <c r="EK119" s="199">
        <v>13</v>
      </c>
    </row>
    <row r="120" spans="1:141" ht="13.8" x14ac:dyDescent="0.25">
      <c r="A120" s="30">
        <v>300</v>
      </c>
      <c r="B120" s="235" t="s">
        <v>163</v>
      </c>
      <c r="C120" s="180">
        <v>3551</v>
      </c>
      <c r="D120" s="180">
        <v>11443503.059290908</v>
      </c>
      <c r="E120" s="181">
        <v>3231211.7279432197</v>
      </c>
      <c r="F120" s="182">
        <v>741925</v>
      </c>
      <c r="G120" s="181">
        <f t="shared" si="72"/>
        <v>12185428.059290908</v>
      </c>
      <c r="H120" s="183">
        <f t="shared" si="41"/>
        <v>3431.5483129515369</v>
      </c>
      <c r="I120" s="184">
        <v>2180696.835283217</v>
      </c>
      <c r="J120" s="181">
        <f t="shared" si="42"/>
        <v>14366124.894574124</v>
      </c>
      <c r="K120" s="183">
        <f t="shared" si="43"/>
        <v>4045.6561235072163</v>
      </c>
      <c r="L120" s="185">
        <v>29873.928000000004</v>
      </c>
      <c r="M120" s="185">
        <v>266091.34439999994</v>
      </c>
      <c r="N120" s="186">
        <v>236217.41639999993</v>
      </c>
      <c r="O120" s="187">
        <v>-3052</v>
      </c>
      <c r="P120" s="159">
        <f t="shared" si="44"/>
        <v>14599290.310974125</v>
      </c>
      <c r="Q120" s="188">
        <v>167472</v>
      </c>
      <c r="R120" s="189"/>
      <c r="S120" s="190"/>
      <c r="U120" s="184"/>
      <c r="W120" s="82">
        <v>297</v>
      </c>
      <c r="X120" s="82" t="s">
        <v>543</v>
      </c>
      <c r="Y120" s="192">
        <v>119282</v>
      </c>
      <c r="Z120" s="192">
        <v>180287782.33317077</v>
      </c>
      <c r="AA120" s="192">
        <v>37096757.720914796</v>
      </c>
      <c r="AB120" s="192">
        <v>-2815471</v>
      </c>
      <c r="AD120" s="193">
        <f t="shared" si="62"/>
        <v>177472311.33317077</v>
      </c>
      <c r="AE120" s="194"/>
      <c r="AF120" s="149">
        <v>55244104.751761809</v>
      </c>
      <c r="AG120" s="194"/>
      <c r="AH120" s="149">
        <f t="shared" si="63"/>
        <v>-1753333.1516201084</v>
      </c>
      <c r="AI120" s="149">
        <v>-2507674.1587124811</v>
      </c>
      <c r="AJ120" s="192"/>
      <c r="AK120" s="192">
        <f t="shared" si="64"/>
        <v>230963082.93331245</v>
      </c>
      <c r="AL120" s="195">
        <f t="shared" si="45"/>
        <v>1936.2777529997186</v>
      </c>
      <c r="AM120" s="194"/>
      <c r="AN120" s="149">
        <v>0</v>
      </c>
      <c r="AP120" s="147">
        <f t="shared" si="46"/>
        <v>-17641470.903242975</v>
      </c>
      <c r="AQ120" s="148">
        <f t="shared" si="47"/>
        <v>-7.0961978093294811E-2</v>
      </c>
      <c r="AR120" s="149">
        <f t="shared" si="65"/>
        <v>-147.89717562786484</v>
      </c>
      <c r="AT120" s="82">
        <v>297</v>
      </c>
      <c r="AU120" s="82" t="s">
        <v>543</v>
      </c>
      <c r="AV120" s="192">
        <v>119282</v>
      </c>
      <c r="AW120" s="192">
        <v>179149814.28464931</v>
      </c>
      <c r="AX120" s="192">
        <v>37254058.305715993</v>
      </c>
      <c r="AY120" s="192">
        <v>-2815471</v>
      </c>
      <c r="BA120" s="193">
        <f t="shared" si="66"/>
        <v>176334343.28464931</v>
      </c>
      <c r="BB120" s="194"/>
      <c r="BC120" s="149">
        <v>55244104.751761809</v>
      </c>
      <c r="BD120" s="194"/>
      <c r="BE120" s="149">
        <v>-2507674.1587124811</v>
      </c>
      <c r="BF120" s="192"/>
      <c r="BG120" s="192">
        <f t="shared" si="67"/>
        <v>229070773.87769863</v>
      </c>
      <c r="BH120" s="195">
        <f t="shared" si="48"/>
        <v>1920.4135902960936</v>
      </c>
      <c r="BI120" s="194"/>
      <c r="BJ120" s="149">
        <v>0</v>
      </c>
      <c r="BL120" s="147">
        <f t="shared" si="49"/>
        <v>-19533779.958856791</v>
      </c>
      <c r="BM120" s="148">
        <f t="shared" si="50"/>
        <v>-7.8573701315621261E-2</v>
      </c>
      <c r="BN120" s="149">
        <f t="shared" si="68"/>
        <v>-163.76133833149001</v>
      </c>
      <c r="BP120" s="82">
        <v>297</v>
      </c>
      <c r="BQ120" s="82" t="s">
        <v>543</v>
      </c>
      <c r="BR120" s="192">
        <v>119282</v>
      </c>
      <c r="BS120" s="192">
        <v>180993052.73925</v>
      </c>
      <c r="BT120" s="192">
        <v>38915469.943467245</v>
      </c>
      <c r="BU120" s="192">
        <v>-2815471</v>
      </c>
      <c r="BW120" s="193">
        <f t="shared" si="69"/>
        <v>178177581.73925</v>
      </c>
      <c r="BX120" s="194"/>
      <c r="BY120" s="149">
        <v>54738476.918036565</v>
      </c>
      <c r="BZ120" s="194"/>
      <c r="CA120" s="149">
        <v>-11661704.217752347</v>
      </c>
      <c r="CB120" s="192"/>
      <c r="CC120" s="192">
        <f t="shared" si="70"/>
        <v>221254354.43953425</v>
      </c>
      <c r="CD120" s="195">
        <f t="shared" si="51"/>
        <v>1854.8846803334472</v>
      </c>
      <c r="CE120" s="194"/>
      <c r="CF120" s="149">
        <v>0</v>
      </c>
      <c r="CH120" s="147">
        <f t="shared" si="52"/>
        <v>-27350199.397021174</v>
      </c>
      <c r="CI120" s="148">
        <f t="shared" si="53"/>
        <v>-0.11001487693987501</v>
      </c>
      <c r="CJ120" s="149">
        <f t="shared" si="71"/>
        <v>-229.29024829413638</v>
      </c>
      <c r="CL120" s="82">
        <v>297</v>
      </c>
      <c r="CM120" s="82" t="s">
        <v>543</v>
      </c>
      <c r="CN120" s="192">
        <v>119282</v>
      </c>
      <c r="CO120" s="192">
        <v>173390631.59848356</v>
      </c>
      <c r="CP120" s="192">
        <v>35770068.094712421</v>
      </c>
      <c r="CQ120" s="192">
        <v>-2842022</v>
      </c>
      <c r="CS120" s="193">
        <f t="shared" si="54"/>
        <v>170548609.59848356</v>
      </c>
      <c r="CT120" s="194"/>
      <c r="CU120" s="149">
        <v>54738476.918036565</v>
      </c>
      <c r="CV120" s="194"/>
      <c r="CW120" s="149">
        <v>-11661704.217752347</v>
      </c>
      <c r="CX120" s="192"/>
      <c r="CY120" s="192">
        <f t="shared" si="55"/>
        <v>213625382.29876781</v>
      </c>
      <c r="CZ120" s="195">
        <f t="shared" si="56"/>
        <v>1790.9272337717996</v>
      </c>
      <c r="DA120" s="194"/>
      <c r="DB120" s="149">
        <v>0</v>
      </c>
      <c r="DD120" s="147">
        <f t="shared" si="57"/>
        <v>-34979171.537787616</v>
      </c>
      <c r="DE120" s="148">
        <f t="shared" si="58"/>
        <v>-0.14070205472094693</v>
      </c>
      <c r="DF120" s="149">
        <f t="shared" si="59"/>
        <v>-293.24769485578389</v>
      </c>
      <c r="DH120" s="196">
        <v>3662489.6151020005</v>
      </c>
      <c r="DI120" s="197">
        <v>1223901.5766999999</v>
      </c>
      <c r="DJ120" s="198">
        <f t="shared" si="60"/>
        <v>-2438588.0384020004</v>
      </c>
      <c r="DL120" s="196" t="e">
        <f>#REF!+DJ120</f>
        <v>#REF!</v>
      </c>
      <c r="DM120" s="198" t="e">
        <f t="shared" si="61"/>
        <v>#REF!</v>
      </c>
      <c r="DN120" s="82">
        <v>297</v>
      </c>
      <c r="DO120" s="82" t="s">
        <v>162</v>
      </c>
      <c r="DP120" s="192">
        <v>118664</v>
      </c>
      <c r="DQ120" s="192">
        <v>197961072.60559833</v>
      </c>
      <c r="DR120" s="192">
        <v>35770068.094712421</v>
      </c>
      <c r="DS120" s="192">
        <v>-2999028</v>
      </c>
      <c r="DU120" s="193">
        <v>195145601.60559833</v>
      </c>
      <c r="DV120" s="194"/>
      <c r="DW120" s="149">
        <v>51134766.430137098</v>
      </c>
      <c r="DX120" s="194"/>
      <c r="DY120" s="149">
        <v>2324185.8008199846</v>
      </c>
      <c r="DZ120" s="192"/>
      <c r="EA120" s="192">
        <v>248604553.83655542</v>
      </c>
      <c r="EB120" s="195">
        <v>2095.0292745614124</v>
      </c>
      <c r="ED120" s="196"/>
      <c r="EE120" s="197"/>
      <c r="EF120" s="198">
        <v>-2438588.0384020004</v>
      </c>
      <c r="EH120" s="196">
        <v>246165965.79815343</v>
      </c>
      <c r="EI120" s="198">
        <v>20513830.483179454</v>
      </c>
      <c r="EK120" s="199">
        <v>11</v>
      </c>
    </row>
    <row r="121" spans="1:141" ht="13.8" x14ac:dyDescent="0.25">
      <c r="A121" s="30">
        <v>301</v>
      </c>
      <c r="B121" s="235" t="s">
        <v>164</v>
      </c>
      <c r="C121" s="180">
        <v>20678</v>
      </c>
      <c r="D121" s="180">
        <v>57903819.024326742</v>
      </c>
      <c r="E121" s="181">
        <v>18243635.104118019</v>
      </c>
      <c r="F121" s="200">
        <v>-2509068</v>
      </c>
      <c r="G121" s="181">
        <f t="shared" si="72"/>
        <v>55394751.024326742</v>
      </c>
      <c r="H121" s="183">
        <f t="shared" si="41"/>
        <v>2678.9220922877812</v>
      </c>
      <c r="I121" s="184">
        <v>12289891.876963796</v>
      </c>
      <c r="J121" s="181">
        <f t="shared" si="42"/>
        <v>67684642.901290536</v>
      </c>
      <c r="K121" s="183">
        <f t="shared" si="43"/>
        <v>3273.2683480651194</v>
      </c>
      <c r="L121" s="185">
        <v>208477.34039999999</v>
      </c>
      <c r="M121" s="185">
        <v>597549.6884000001</v>
      </c>
      <c r="N121" s="186">
        <v>389072.34800000011</v>
      </c>
      <c r="O121" s="187">
        <v>-17901</v>
      </c>
      <c r="P121" s="159">
        <f t="shared" si="44"/>
        <v>68055814.249290541</v>
      </c>
      <c r="Q121" s="188">
        <v>982330</v>
      </c>
      <c r="R121" s="189"/>
      <c r="S121" s="190"/>
      <c r="U121" s="184"/>
      <c r="W121" s="82">
        <v>300</v>
      </c>
      <c r="X121" s="82" t="s">
        <v>544</v>
      </c>
      <c r="Y121" s="192">
        <v>3551</v>
      </c>
      <c r="Z121" s="192">
        <v>11443858.543390129</v>
      </c>
      <c r="AA121" s="192">
        <v>3231211.7279432183</v>
      </c>
      <c r="AB121" s="192">
        <v>855966</v>
      </c>
      <c r="AD121" s="193">
        <f t="shared" si="62"/>
        <v>12299824.543390129</v>
      </c>
      <c r="AE121" s="194"/>
      <c r="AF121" s="149">
        <v>2224731.2352853511</v>
      </c>
      <c r="AG121" s="194"/>
      <c r="AH121" s="149">
        <f t="shared" si="63"/>
        <v>-41444.451720521836</v>
      </c>
      <c r="AI121" s="149">
        <v>-59275.204204932408</v>
      </c>
      <c r="AJ121" s="192"/>
      <c r="AK121" s="192">
        <f t="shared" si="64"/>
        <v>14483111.326954957</v>
      </c>
      <c r="AL121" s="195">
        <f t="shared" si="45"/>
        <v>4078.600767940005</v>
      </c>
      <c r="AM121" s="194"/>
      <c r="AN121" s="149">
        <v>0</v>
      </c>
      <c r="AP121" s="147">
        <f t="shared" si="46"/>
        <v>-427777.60547491349</v>
      </c>
      <c r="AQ121" s="148">
        <f t="shared" si="47"/>
        <v>-2.8688940506057616E-2</v>
      </c>
      <c r="AR121" s="149">
        <f t="shared" si="65"/>
        <v>-120.46679962684131</v>
      </c>
      <c r="AT121" s="82">
        <v>300</v>
      </c>
      <c r="AU121" s="82" t="s">
        <v>544</v>
      </c>
      <c r="AV121" s="192">
        <v>3551</v>
      </c>
      <c r="AW121" s="192">
        <v>11414949.831723416</v>
      </c>
      <c r="AX121" s="192">
        <v>3234356.2805820541</v>
      </c>
      <c r="AY121" s="192">
        <v>855966</v>
      </c>
      <c r="BA121" s="193">
        <f t="shared" si="66"/>
        <v>12270915.831723416</v>
      </c>
      <c r="BB121" s="194"/>
      <c r="BC121" s="149">
        <v>2224731.2352853511</v>
      </c>
      <c r="BD121" s="194"/>
      <c r="BE121" s="149">
        <v>-59275.204204932408</v>
      </c>
      <c r="BF121" s="192"/>
      <c r="BG121" s="192">
        <f t="shared" si="67"/>
        <v>14436371.862803835</v>
      </c>
      <c r="BH121" s="195">
        <f t="shared" si="48"/>
        <v>4065.4384294012489</v>
      </c>
      <c r="BI121" s="194"/>
      <c r="BJ121" s="149">
        <v>0</v>
      </c>
      <c r="BL121" s="147">
        <f t="shared" si="49"/>
        <v>-474517.06962603517</v>
      </c>
      <c r="BM121" s="148">
        <f t="shared" si="50"/>
        <v>-3.182352653663742E-2</v>
      </c>
      <c r="BN121" s="149">
        <f t="shared" si="68"/>
        <v>-133.62913816559706</v>
      </c>
      <c r="BP121" s="82">
        <v>300</v>
      </c>
      <c r="BQ121" s="82" t="s">
        <v>544</v>
      </c>
      <c r="BR121" s="192">
        <v>3551</v>
      </c>
      <c r="BS121" s="192">
        <v>11487594.241043689</v>
      </c>
      <c r="BT121" s="192">
        <v>3306685.3333439995</v>
      </c>
      <c r="BU121" s="192">
        <v>855966</v>
      </c>
      <c r="BW121" s="193">
        <f t="shared" si="69"/>
        <v>12343560.241043689</v>
      </c>
      <c r="BX121" s="194"/>
      <c r="BY121" s="149">
        <v>2217964.1480549583</v>
      </c>
      <c r="BZ121" s="194"/>
      <c r="CA121" s="149">
        <v>-275653.795164401</v>
      </c>
      <c r="CB121" s="192"/>
      <c r="CC121" s="192">
        <f t="shared" si="70"/>
        <v>14285870.593934247</v>
      </c>
      <c r="CD121" s="195">
        <f t="shared" si="51"/>
        <v>4023.0556445886364</v>
      </c>
      <c r="CE121" s="194"/>
      <c r="CF121" s="149">
        <v>0</v>
      </c>
      <c r="CH121" s="147">
        <f t="shared" si="52"/>
        <v>-625018.33849562332</v>
      </c>
      <c r="CI121" s="148">
        <f t="shared" si="53"/>
        <v>-4.1916906586049574E-2</v>
      </c>
      <c r="CJ121" s="149">
        <f t="shared" si="71"/>
        <v>-176.0119229782099</v>
      </c>
      <c r="CL121" s="82">
        <v>300</v>
      </c>
      <c r="CM121" s="82" t="s">
        <v>544</v>
      </c>
      <c r="CN121" s="192">
        <v>3551</v>
      </c>
      <c r="CO121" s="192">
        <v>11356580.281168124</v>
      </c>
      <c r="CP121" s="192">
        <v>3233256.9342503739</v>
      </c>
      <c r="CQ121" s="192">
        <v>855966</v>
      </c>
      <c r="CS121" s="193">
        <f t="shared" si="54"/>
        <v>12212546.281168124</v>
      </c>
      <c r="CT121" s="194"/>
      <c r="CU121" s="149">
        <v>2217964.1480549583</v>
      </c>
      <c r="CV121" s="194"/>
      <c r="CW121" s="149">
        <v>-275653.795164401</v>
      </c>
      <c r="CX121" s="192"/>
      <c r="CY121" s="192">
        <f t="shared" si="55"/>
        <v>14154856.634058682</v>
      </c>
      <c r="CZ121" s="195">
        <f t="shared" si="56"/>
        <v>3986.160696721679</v>
      </c>
      <c r="DA121" s="194"/>
      <c r="DB121" s="149">
        <v>0</v>
      </c>
      <c r="DD121" s="147">
        <f t="shared" si="57"/>
        <v>-756032.29837118834</v>
      </c>
      <c r="DE121" s="148">
        <f t="shared" si="58"/>
        <v>-5.0703368645371949E-2</v>
      </c>
      <c r="DF121" s="149">
        <f t="shared" si="59"/>
        <v>-212.90687084516711</v>
      </c>
      <c r="DH121" s="196">
        <v>24468.516000000003</v>
      </c>
      <c r="DI121" s="197">
        <v>295117.49020000006</v>
      </c>
      <c r="DJ121" s="198">
        <f t="shared" si="60"/>
        <v>270648.97420000006</v>
      </c>
      <c r="DL121" s="196" t="e">
        <f>#REF!+DJ121</f>
        <v>#REF!</v>
      </c>
      <c r="DM121" s="198" t="e">
        <f t="shared" si="61"/>
        <v>#REF!</v>
      </c>
      <c r="DN121" s="82">
        <v>300</v>
      </c>
      <c r="DO121" s="82" t="s">
        <v>163</v>
      </c>
      <c r="DP121" s="192">
        <v>3572</v>
      </c>
      <c r="DQ121" s="192">
        <v>11914675.463195885</v>
      </c>
      <c r="DR121" s="192">
        <v>3233256.9342503739</v>
      </c>
      <c r="DS121" s="192">
        <v>761025</v>
      </c>
      <c r="DU121" s="193">
        <v>12770641.463195885</v>
      </c>
      <c r="DV121" s="194"/>
      <c r="DW121" s="149">
        <v>2085309.4780521998</v>
      </c>
      <c r="DX121" s="194"/>
      <c r="DY121" s="149">
        <v>54937.991181784921</v>
      </c>
      <c r="DZ121" s="192"/>
      <c r="EA121" s="192">
        <v>14910888.932429871</v>
      </c>
      <c r="EB121" s="195">
        <v>4174.3810001203447</v>
      </c>
      <c r="ED121" s="196"/>
      <c r="EE121" s="197"/>
      <c r="EF121" s="198">
        <v>270648.97420000006</v>
      </c>
      <c r="EH121" s="196">
        <v>15181537.906629872</v>
      </c>
      <c r="EI121" s="198">
        <v>1265128.1588858226</v>
      </c>
      <c r="EK121" s="199">
        <v>14</v>
      </c>
    </row>
    <row r="122" spans="1:141" ht="13.8" x14ac:dyDescent="0.25">
      <c r="A122" s="30">
        <v>304</v>
      </c>
      <c r="B122" s="235" t="s">
        <v>807</v>
      </c>
      <c r="C122" s="180">
        <v>949</v>
      </c>
      <c r="D122" s="180">
        <v>2031478.2448856928</v>
      </c>
      <c r="E122" s="181">
        <v>168854.38402115449</v>
      </c>
      <c r="F122" s="200">
        <v>-170221</v>
      </c>
      <c r="G122" s="181">
        <f t="shared" si="72"/>
        <v>1861257.2448856928</v>
      </c>
      <c r="H122" s="183">
        <f t="shared" si="41"/>
        <v>1961.2826605750188</v>
      </c>
      <c r="I122" s="184">
        <v>503604.6968280357</v>
      </c>
      <c r="J122" s="181">
        <f t="shared" si="42"/>
        <v>2364861.9417137285</v>
      </c>
      <c r="K122" s="183">
        <f t="shared" si="43"/>
        <v>2491.9514665055094</v>
      </c>
      <c r="L122" s="185">
        <v>204849.79200000002</v>
      </c>
      <c r="M122" s="185">
        <v>0</v>
      </c>
      <c r="N122" s="186">
        <v>-204849.79200000002</v>
      </c>
      <c r="O122" s="187">
        <v>380</v>
      </c>
      <c r="P122" s="159">
        <f t="shared" si="44"/>
        <v>2160392.1497137286</v>
      </c>
      <c r="Q122" s="188">
        <v>53400</v>
      </c>
      <c r="R122" s="189"/>
      <c r="S122" s="190"/>
      <c r="U122" s="184"/>
      <c r="W122" s="82">
        <v>301</v>
      </c>
      <c r="X122" s="82" t="s">
        <v>545</v>
      </c>
      <c r="Y122" s="192">
        <v>20678</v>
      </c>
      <c r="Z122" s="192">
        <v>57879437.76487352</v>
      </c>
      <c r="AA122" s="192">
        <v>18243635.104118019</v>
      </c>
      <c r="AB122" s="192">
        <v>-2626486</v>
      </c>
      <c r="AD122" s="193">
        <f t="shared" si="62"/>
        <v>55252951.76487352</v>
      </c>
      <c r="AE122" s="194"/>
      <c r="AF122" s="149">
        <v>12564924.129534455</v>
      </c>
      <c r="AG122" s="194"/>
      <c r="AH122" s="149">
        <f t="shared" si="63"/>
        <v>-239459.31629528516</v>
      </c>
      <c r="AI122" s="149">
        <v>-342482.51051534974</v>
      </c>
      <c r="AJ122" s="192"/>
      <c r="AK122" s="192">
        <f t="shared" si="64"/>
        <v>67578416.578112692</v>
      </c>
      <c r="AL122" s="195">
        <f t="shared" si="45"/>
        <v>3268.1311818412173</v>
      </c>
      <c r="AM122" s="194"/>
      <c r="AN122" s="149">
        <v>0</v>
      </c>
      <c r="AP122" s="147">
        <f t="shared" si="46"/>
        <v>-1800271.5444096178</v>
      </c>
      <c r="AQ122" s="148">
        <f t="shared" si="47"/>
        <v>-2.5948480623190079E-2</v>
      </c>
      <c r="AR122" s="149">
        <f t="shared" si="65"/>
        <v>-87.062169668711562</v>
      </c>
      <c r="AT122" s="82">
        <v>301</v>
      </c>
      <c r="AU122" s="82" t="s">
        <v>545</v>
      </c>
      <c r="AV122" s="192">
        <v>20678</v>
      </c>
      <c r="AW122" s="192">
        <v>57797075.784765795</v>
      </c>
      <c r="AX122" s="192">
        <v>18378084.191915538</v>
      </c>
      <c r="AY122" s="192">
        <v>-2626486</v>
      </c>
      <c r="BA122" s="193">
        <f t="shared" si="66"/>
        <v>55170589.784765795</v>
      </c>
      <c r="BB122" s="194"/>
      <c r="BC122" s="149">
        <v>12564924.129534455</v>
      </c>
      <c r="BD122" s="194"/>
      <c r="BE122" s="149">
        <v>-342482.51051534974</v>
      </c>
      <c r="BF122" s="192"/>
      <c r="BG122" s="192">
        <f t="shared" si="67"/>
        <v>67393031.403784901</v>
      </c>
      <c r="BH122" s="195">
        <f t="shared" si="48"/>
        <v>3259.1658479439452</v>
      </c>
      <c r="BI122" s="194"/>
      <c r="BJ122" s="149">
        <v>0</v>
      </c>
      <c r="BL122" s="147">
        <f t="shared" si="49"/>
        <v>-1985656.7187374085</v>
      </c>
      <c r="BM122" s="148">
        <f t="shared" si="50"/>
        <v>-2.8620557298961197E-2</v>
      </c>
      <c r="BN122" s="149">
        <f t="shared" si="68"/>
        <v>-96.027503565983579</v>
      </c>
      <c r="BP122" s="82">
        <v>301</v>
      </c>
      <c r="BQ122" s="82" t="s">
        <v>545</v>
      </c>
      <c r="BR122" s="192">
        <v>20678</v>
      </c>
      <c r="BS122" s="192">
        <v>58373384.941977471</v>
      </c>
      <c r="BT122" s="192">
        <v>18942541.245766431</v>
      </c>
      <c r="BU122" s="192">
        <v>-2626486</v>
      </c>
      <c r="BW122" s="193">
        <f t="shared" si="69"/>
        <v>55746898.941977471</v>
      </c>
      <c r="BX122" s="194"/>
      <c r="BY122" s="149">
        <v>12518694.913148534</v>
      </c>
      <c r="BZ122" s="194"/>
      <c r="CA122" s="149">
        <v>-1592682.8944291053</v>
      </c>
      <c r="CB122" s="192"/>
      <c r="CC122" s="192">
        <f t="shared" si="70"/>
        <v>66672910.960696906</v>
      </c>
      <c r="CD122" s="195">
        <f t="shared" si="51"/>
        <v>3224.3404081969679</v>
      </c>
      <c r="CE122" s="194"/>
      <c r="CF122" s="149">
        <v>0</v>
      </c>
      <c r="CH122" s="147">
        <f t="shared" si="52"/>
        <v>-2705777.1618254036</v>
      </c>
      <c r="CI122" s="148">
        <f t="shared" si="53"/>
        <v>-3.900011999429881E-2</v>
      </c>
      <c r="CJ122" s="149">
        <f t="shared" si="71"/>
        <v>-130.8529433129608</v>
      </c>
      <c r="CL122" s="82">
        <v>301</v>
      </c>
      <c r="CM122" s="82" t="s">
        <v>545</v>
      </c>
      <c r="CN122" s="192">
        <v>20678</v>
      </c>
      <c r="CO122" s="192">
        <v>56297929.656059504</v>
      </c>
      <c r="CP122" s="192">
        <v>17979770.791748345</v>
      </c>
      <c r="CQ122" s="192">
        <v>-2626486</v>
      </c>
      <c r="CS122" s="193">
        <f t="shared" si="54"/>
        <v>53671443.656059504</v>
      </c>
      <c r="CT122" s="194"/>
      <c r="CU122" s="149">
        <v>12518694.913148534</v>
      </c>
      <c r="CV122" s="194"/>
      <c r="CW122" s="149">
        <v>-1592682.8944291053</v>
      </c>
      <c r="CX122" s="192"/>
      <c r="CY122" s="192">
        <f t="shared" si="55"/>
        <v>64597455.674778938</v>
      </c>
      <c r="CZ122" s="195">
        <f t="shared" si="56"/>
        <v>3123.9701941570238</v>
      </c>
      <c r="DA122" s="194"/>
      <c r="DB122" s="149">
        <v>0</v>
      </c>
      <c r="DD122" s="147">
        <f t="shared" si="57"/>
        <v>-4781232.4477433711</v>
      </c>
      <c r="DE122" s="148">
        <f t="shared" si="58"/>
        <v>-6.8915002245354448E-2</v>
      </c>
      <c r="DF122" s="149">
        <f t="shared" si="59"/>
        <v>-231.22315735290508</v>
      </c>
      <c r="DH122" s="196">
        <v>153879.77840000001</v>
      </c>
      <c r="DI122" s="197">
        <v>569708.61420000019</v>
      </c>
      <c r="DJ122" s="198">
        <f t="shared" si="60"/>
        <v>415828.83580000018</v>
      </c>
      <c r="DL122" s="196" t="e">
        <f>#REF!+DJ122</f>
        <v>#REF!</v>
      </c>
      <c r="DM122" s="198" t="e">
        <f t="shared" si="61"/>
        <v>#REF!</v>
      </c>
      <c r="DN122" s="82">
        <v>301</v>
      </c>
      <c r="DO122" s="82" t="s">
        <v>164</v>
      </c>
      <c r="DP122" s="192">
        <v>20952</v>
      </c>
      <c r="DQ122" s="192">
        <v>59940270.51543694</v>
      </c>
      <c r="DR122" s="192">
        <v>17979770.791748345</v>
      </c>
      <c r="DS122" s="192">
        <v>-2581835</v>
      </c>
      <c r="DU122" s="193">
        <v>57313784.51543694</v>
      </c>
      <c r="DV122" s="194"/>
      <c r="DW122" s="149">
        <v>11747480.789824128</v>
      </c>
      <c r="DX122" s="194"/>
      <c r="DY122" s="149">
        <v>317422.81726123544</v>
      </c>
      <c r="DZ122" s="192"/>
      <c r="EA122" s="192">
        <v>69378688.122522309</v>
      </c>
      <c r="EB122" s="195">
        <v>3311.3157752253869</v>
      </c>
      <c r="ED122" s="196"/>
      <c r="EE122" s="197"/>
      <c r="EF122" s="198">
        <v>415828.83580000018</v>
      </c>
      <c r="EH122" s="196">
        <v>69794516.958322316</v>
      </c>
      <c r="EI122" s="198">
        <v>5816209.7465268597</v>
      </c>
      <c r="EK122" s="199">
        <v>14</v>
      </c>
    </row>
    <row r="123" spans="1:141" ht="13.8" x14ac:dyDescent="0.25">
      <c r="A123" s="30">
        <v>305</v>
      </c>
      <c r="B123" s="235" t="s">
        <v>166</v>
      </c>
      <c r="C123" s="30">
        <v>15134</v>
      </c>
      <c r="D123" s="180">
        <v>42873294.559581898</v>
      </c>
      <c r="E123" s="181">
        <v>11126365.781143526</v>
      </c>
      <c r="F123" s="200">
        <v>-1023126</v>
      </c>
      <c r="G123" s="181">
        <f t="shared" si="72"/>
        <v>41850168.559581898</v>
      </c>
      <c r="H123" s="183">
        <f t="shared" si="41"/>
        <v>2765.3078207732192</v>
      </c>
      <c r="I123" s="184">
        <v>8042768.4346710825</v>
      </c>
      <c r="J123" s="181">
        <f t="shared" si="42"/>
        <v>49892936.99425298</v>
      </c>
      <c r="K123" s="183">
        <f t="shared" si="43"/>
        <v>3296.7448787004746</v>
      </c>
      <c r="L123" s="185">
        <v>125257.1124</v>
      </c>
      <c r="M123" s="185">
        <v>96734.624000000011</v>
      </c>
      <c r="N123" s="186">
        <v>-28522.488399999987</v>
      </c>
      <c r="O123" s="187">
        <v>2140</v>
      </c>
      <c r="P123" s="159">
        <f t="shared" si="44"/>
        <v>49866554.505852982</v>
      </c>
      <c r="Q123" s="188">
        <v>1034391</v>
      </c>
      <c r="R123" s="189"/>
      <c r="S123" s="190"/>
      <c r="U123" s="184"/>
      <c r="W123" s="82">
        <v>304</v>
      </c>
      <c r="X123" s="82" t="s">
        <v>546</v>
      </c>
      <c r="Y123" s="82">
        <v>949</v>
      </c>
      <c r="Z123" s="192">
        <v>2032064.1748181186</v>
      </c>
      <c r="AA123" s="192">
        <v>168854.38402115414</v>
      </c>
      <c r="AB123" s="192">
        <v>-189863</v>
      </c>
      <c r="AD123" s="193">
        <f t="shared" si="62"/>
        <v>1842201.1748181186</v>
      </c>
      <c r="AE123" s="194"/>
      <c r="AF123" s="149">
        <v>520236.03798478009</v>
      </c>
      <c r="AG123" s="194"/>
      <c r="AH123" s="149">
        <f t="shared" si="63"/>
        <v>-20398.669532875836</v>
      </c>
      <c r="AI123" s="149">
        <v>-29174.841308648003</v>
      </c>
      <c r="AJ123" s="192"/>
      <c r="AK123" s="192">
        <f t="shared" si="64"/>
        <v>2342038.5432700226</v>
      </c>
      <c r="AL123" s="195">
        <f t="shared" si="45"/>
        <v>2467.901520832479</v>
      </c>
      <c r="AM123" s="194"/>
      <c r="AN123" s="149">
        <v>0</v>
      </c>
      <c r="AP123" s="147">
        <f t="shared" si="46"/>
        <v>-85235.712844490539</v>
      </c>
      <c r="AQ123" s="148">
        <f t="shared" si="47"/>
        <v>-3.5115814634367921E-2</v>
      </c>
      <c r="AR123" s="149">
        <f t="shared" si="65"/>
        <v>-89.81634651684989</v>
      </c>
      <c r="AT123" s="82">
        <v>304</v>
      </c>
      <c r="AU123" s="82" t="s">
        <v>546</v>
      </c>
      <c r="AV123" s="82">
        <v>949</v>
      </c>
      <c r="AW123" s="192">
        <v>2021065.4252111893</v>
      </c>
      <c r="AX123" s="192">
        <v>170124.75000732698</v>
      </c>
      <c r="AY123" s="192">
        <v>-189863</v>
      </c>
      <c r="BA123" s="193">
        <f t="shared" si="66"/>
        <v>1831202.4252111893</v>
      </c>
      <c r="BB123" s="194"/>
      <c r="BC123" s="149">
        <v>520236.03798478009</v>
      </c>
      <c r="BD123" s="194"/>
      <c r="BE123" s="149">
        <v>-29174.841308648003</v>
      </c>
      <c r="BF123" s="192"/>
      <c r="BG123" s="192">
        <f t="shared" si="67"/>
        <v>2322263.6218873211</v>
      </c>
      <c r="BH123" s="195">
        <f t="shared" si="48"/>
        <v>2447.0638797548168</v>
      </c>
      <c r="BI123" s="194"/>
      <c r="BJ123" s="149">
        <v>0</v>
      </c>
      <c r="BL123" s="147">
        <f t="shared" si="49"/>
        <v>-105010.63422719203</v>
      </c>
      <c r="BM123" s="148">
        <f t="shared" si="50"/>
        <v>-4.3262780859089647E-2</v>
      </c>
      <c r="BN123" s="149">
        <f t="shared" si="68"/>
        <v>-110.65398759451215</v>
      </c>
      <c r="BP123" s="82">
        <v>304</v>
      </c>
      <c r="BQ123" s="82" t="s">
        <v>546</v>
      </c>
      <c r="BR123" s="82">
        <v>949</v>
      </c>
      <c r="BS123" s="192">
        <v>2092378.2945445855</v>
      </c>
      <c r="BT123" s="192">
        <v>240135.66281309281</v>
      </c>
      <c r="BU123" s="192">
        <v>-189863</v>
      </c>
      <c r="BW123" s="193">
        <f t="shared" si="69"/>
        <v>1902515.2945445855</v>
      </c>
      <c r="BX123" s="194"/>
      <c r="BY123" s="149">
        <v>515416.35058460437</v>
      </c>
      <c r="BZ123" s="194"/>
      <c r="CA123" s="149">
        <v>-135674.87177680203</v>
      </c>
      <c r="CB123" s="192"/>
      <c r="CC123" s="192">
        <f t="shared" si="70"/>
        <v>2282256.7733523878</v>
      </c>
      <c r="CD123" s="195">
        <f t="shared" si="51"/>
        <v>2404.9070319835487</v>
      </c>
      <c r="CE123" s="194"/>
      <c r="CF123" s="149">
        <v>0</v>
      </c>
      <c r="CH123" s="147">
        <f t="shared" si="52"/>
        <v>-145017.48276212532</v>
      </c>
      <c r="CI123" s="148">
        <f t="shared" si="53"/>
        <v>-5.9744992720461555E-2</v>
      </c>
      <c r="CJ123" s="149">
        <f t="shared" si="71"/>
        <v>-152.81083536578009</v>
      </c>
      <c r="CL123" s="82">
        <v>304</v>
      </c>
      <c r="CM123" s="82" t="s">
        <v>546</v>
      </c>
      <c r="CN123" s="82">
        <v>949</v>
      </c>
      <c r="CO123" s="192">
        <v>2028686.3292441077</v>
      </c>
      <c r="CP123" s="192">
        <v>226451.6564411915</v>
      </c>
      <c r="CQ123" s="192">
        <v>-189863</v>
      </c>
      <c r="CS123" s="193">
        <f t="shared" si="54"/>
        <v>1838823.3292441077</v>
      </c>
      <c r="CT123" s="194"/>
      <c r="CU123" s="149">
        <v>515416.35058460437</v>
      </c>
      <c r="CV123" s="194"/>
      <c r="CW123" s="149">
        <v>-135674.87177680203</v>
      </c>
      <c r="CX123" s="192"/>
      <c r="CY123" s="192">
        <f t="shared" si="55"/>
        <v>2218564.8080519103</v>
      </c>
      <c r="CZ123" s="195">
        <f t="shared" si="56"/>
        <v>2337.7922108028561</v>
      </c>
      <c r="DA123" s="194"/>
      <c r="DB123" s="149">
        <v>0</v>
      </c>
      <c r="DD123" s="147">
        <f t="shared" si="57"/>
        <v>-208709.4480626029</v>
      </c>
      <c r="DE123" s="148">
        <f t="shared" si="58"/>
        <v>-8.5985111709913215E-2</v>
      </c>
      <c r="DF123" s="149">
        <f t="shared" si="59"/>
        <v>-219.92565654647302</v>
      </c>
      <c r="DH123" s="196">
        <v>184873.23200000002</v>
      </c>
      <c r="DI123" s="197">
        <v>0</v>
      </c>
      <c r="DJ123" s="198">
        <f t="shared" si="60"/>
        <v>-184873.23200000002</v>
      </c>
      <c r="DL123" s="196" t="e">
        <f>#REF!+DJ123</f>
        <v>#REF!</v>
      </c>
      <c r="DM123" s="198" t="e">
        <f t="shared" si="61"/>
        <v>#REF!</v>
      </c>
      <c r="DN123" s="82">
        <v>304</v>
      </c>
      <c r="DO123" s="82" t="s">
        <v>807</v>
      </c>
      <c r="DP123" s="82">
        <v>926</v>
      </c>
      <c r="DQ123" s="192">
        <v>2103452.4813842913</v>
      </c>
      <c r="DR123" s="192">
        <v>226451.6564411915</v>
      </c>
      <c r="DS123" s="192">
        <v>-190612</v>
      </c>
      <c r="DU123" s="193">
        <v>1913589.4813842913</v>
      </c>
      <c r="DV123" s="194"/>
      <c r="DW123" s="149">
        <v>486644.67998675094</v>
      </c>
      <c r="DX123" s="194"/>
      <c r="DY123" s="149">
        <v>27040.094743471182</v>
      </c>
      <c r="DZ123" s="192"/>
      <c r="EA123" s="192">
        <v>2427274.2561145131</v>
      </c>
      <c r="EB123" s="195">
        <v>2621.2464968839236</v>
      </c>
      <c r="ED123" s="196"/>
      <c r="EE123" s="197"/>
      <c r="EF123" s="198">
        <v>-184873.23200000002</v>
      </c>
      <c r="EH123" s="196">
        <v>2242401.0241145133</v>
      </c>
      <c r="EI123" s="198">
        <v>186866.75200954278</v>
      </c>
      <c r="EK123" s="199">
        <v>2</v>
      </c>
    </row>
    <row r="124" spans="1:141" ht="13.8" x14ac:dyDescent="0.25">
      <c r="A124" s="30">
        <v>309</v>
      </c>
      <c r="B124" s="235" t="s">
        <v>167</v>
      </c>
      <c r="C124" s="180">
        <v>6688</v>
      </c>
      <c r="D124" s="180">
        <v>19434087.103172269</v>
      </c>
      <c r="E124" s="181">
        <v>6340984.6906826152</v>
      </c>
      <c r="F124" s="200">
        <v>-728294</v>
      </c>
      <c r="G124" s="181">
        <f t="shared" si="72"/>
        <v>18705793.103172269</v>
      </c>
      <c r="H124" s="183">
        <f t="shared" si="41"/>
        <v>2796.9188252350882</v>
      </c>
      <c r="I124" s="184">
        <v>3636147.206409588</v>
      </c>
      <c r="J124" s="181">
        <f t="shared" si="42"/>
        <v>22341940.309581857</v>
      </c>
      <c r="K124" s="183">
        <f t="shared" si="43"/>
        <v>3340.6011228441771</v>
      </c>
      <c r="L124" s="185">
        <v>89991.65168000001</v>
      </c>
      <c r="M124" s="185">
        <v>112525.12880000001</v>
      </c>
      <c r="N124" s="186">
        <v>22533.477119999996</v>
      </c>
      <c r="O124" s="187">
        <v>2917</v>
      </c>
      <c r="P124" s="159">
        <f t="shared" si="44"/>
        <v>22367390.786701858</v>
      </c>
      <c r="Q124" s="188">
        <v>350875</v>
      </c>
      <c r="R124" s="189"/>
      <c r="S124" s="190"/>
      <c r="U124" s="184"/>
      <c r="W124" s="82">
        <v>305</v>
      </c>
      <c r="X124" s="82" t="s">
        <v>547</v>
      </c>
      <c r="Y124" s="192">
        <v>15134</v>
      </c>
      <c r="Z124" s="192">
        <v>42858661.015281603</v>
      </c>
      <c r="AA124" s="192">
        <v>11126365.781143516</v>
      </c>
      <c r="AB124" s="192">
        <v>-986916</v>
      </c>
      <c r="AD124" s="193">
        <f t="shared" si="62"/>
        <v>41871745.015281603</v>
      </c>
      <c r="AE124" s="194"/>
      <c r="AF124" s="149">
        <v>8245228.0125921303</v>
      </c>
      <c r="AG124" s="194"/>
      <c r="AH124" s="149">
        <f t="shared" si="63"/>
        <v>-208116.45904593208</v>
      </c>
      <c r="AI124" s="149">
        <v>-297654.93561220518</v>
      </c>
      <c r="AJ124" s="192"/>
      <c r="AK124" s="192">
        <f t="shared" si="64"/>
        <v>49908856.5688278</v>
      </c>
      <c r="AL124" s="195">
        <f t="shared" si="45"/>
        <v>3297.7967866279769</v>
      </c>
      <c r="AM124" s="194"/>
      <c r="AN124" s="149">
        <v>0</v>
      </c>
      <c r="AP124" s="147">
        <f t="shared" si="46"/>
        <v>-1509616.5108301714</v>
      </c>
      <c r="AQ124" s="148">
        <f t="shared" si="47"/>
        <v>-2.9359419298419454E-2</v>
      </c>
      <c r="AR124" s="149">
        <f t="shared" si="65"/>
        <v>-99.750000715618569</v>
      </c>
      <c r="AT124" s="82">
        <v>305</v>
      </c>
      <c r="AU124" s="82" t="s">
        <v>547</v>
      </c>
      <c r="AV124" s="192">
        <v>15134</v>
      </c>
      <c r="AW124" s="192">
        <v>42729331.277541116</v>
      </c>
      <c r="AX124" s="192">
        <v>11194559.438407132</v>
      </c>
      <c r="AY124" s="192">
        <v>-986916</v>
      </c>
      <c r="BA124" s="193">
        <f t="shared" si="66"/>
        <v>41742415.277541116</v>
      </c>
      <c r="BB124" s="194"/>
      <c r="BC124" s="149">
        <v>8245228.0125921303</v>
      </c>
      <c r="BD124" s="194"/>
      <c r="BE124" s="149">
        <v>-297654.93561220518</v>
      </c>
      <c r="BF124" s="192"/>
      <c r="BG124" s="192">
        <f t="shared" si="67"/>
        <v>49689988.354521044</v>
      </c>
      <c r="BH124" s="195">
        <f t="shared" si="48"/>
        <v>3283.3347663883337</v>
      </c>
      <c r="BI124" s="194"/>
      <c r="BJ124" s="149">
        <v>0</v>
      </c>
      <c r="BL124" s="147">
        <f t="shared" si="49"/>
        <v>-1728484.7251369283</v>
      </c>
      <c r="BM124" s="148">
        <f t="shared" si="50"/>
        <v>-3.3616025945755794E-2</v>
      </c>
      <c r="BN124" s="149">
        <f t="shared" si="68"/>
        <v>-114.21202095526155</v>
      </c>
      <c r="BP124" s="82">
        <v>305</v>
      </c>
      <c r="BQ124" s="82" t="s">
        <v>547</v>
      </c>
      <c r="BR124" s="192">
        <v>15134</v>
      </c>
      <c r="BS124" s="192">
        <v>42552110.81827496</v>
      </c>
      <c r="BT124" s="192">
        <v>11003409.556734908</v>
      </c>
      <c r="BU124" s="192">
        <v>-986916</v>
      </c>
      <c r="BW124" s="193">
        <f t="shared" si="69"/>
        <v>41565194.81827496</v>
      </c>
      <c r="BX124" s="194"/>
      <c r="BY124" s="149">
        <v>8206736.1974784452</v>
      </c>
      <c r="BZ124" s="194"/>
      <c r="CA124" s="149">
        <v>-1384216.4485380591</v>
      </c>
      <c r="CB124" s="192"/>
      <c r="CC124" s="192">
        <f t="shared" si="70"/>
        <v>48387714.567215346</v>
      </c>
      <c r="CD124" s="195">
        <f t="shared" si="51"/>
        <v>3197.2852231541792</v>
      </c>
      <c r="CE124" s="194"/>
      <c r="CF124" s="149">
        <v>0</v>
      </c>
      <c r="CH124" s="147">
        <f t="shared" si="52"/>
        <v>-3030758.5124426261</v>
      </c>
      <c r="CI124" s="148">
        <f t="shared" si="53"/>
        <v>-5.8942989375576113E-2</v>
      </c>
      <c r="CJ124" s="149">
        <f t="shared" si="71"/>
        <v>-200.26156418941628</v>
      </c>
      <c r="CL124" s="82">
        <v>305</v>
      </c>
      <c r="CM124" s="82" t="s">
        <v>547</v>
      </c>
      <c r="CN124" s="192">
        <v>15134</v>
      </c>
      <c r="CO124" s="192">
        <v>41747489.489145607</v>
      </c>
      <c r="CP124" s="192">
        <v>10742965.156632962</v>
      </c>
      <c r="CQ124" s="192">
        <v>-986916</v>
      </c>
      <c r="CS124" s="193">
        <f t="shared" si="54"/>
        <v>40760573.489145607</v>
      </c>
      <c r="CT124" s="194"/>
      <c r="CU124" s="149">
        <v>8206736.1974784452</v>
      </c>
      <c r="CV124" s="194"/>
      <c r="CW124" s="149">
        <v>-1384216.4485380591</v>
      </c>
      <c r="CX124" s="192"/>
      <c r="CY124" s="192">
        <f t="shared" si="55"/>
        <v>47583093.238085993</v>
      </c>
      <c r="CZ124" s="195">
        <f t="shared" si="56"/>
        <v>3144.1187549944493</v>
      </c>
      <c r="DA124" s="194"/>
      <c r="DB124" s="149">
        <v>0</v>
      </c>
      <c r="DD124" s="147">
        <f t="shared" si="57"/>
        <v>-3835379.8415719792</v>
      </c>
      <c r="DE124" s="148">
        <f t="shared" si="58"/>
        <v>-7.4591476795317774E-2</v>
      </c>
      <c r="DF124" s="149">
        <f t="shared" si="59"/>
        <v>-253.42803234914624</v>
      </c>
      <c r="DH124" s="196">
        <v>161247.52043999999</v>
      </c>
      <c r="DI124" s="197">
        <v>108748.96</v>
      </c>
      <c r="DJ124" s="198">
        <f t="shared" si="60"/>
        <v>-52498.560439999987</v>
      </c>
      <c r="DL124" s="196" t="e">
        <f>#REF!+DJ124</f>
        <v>#REF!</v>
      </c>
      <c r="DM124" s="198" t="e">
        <f t="shared" si="61"/>
        <v>#REF!</v>
      </c>
      <c r="DN124" s="82">
        <v>305</v>
      </c>
      <c r="DO124" s="82" t="s">
        <v>166</v>
      </c>
      <c r="DP124" s="192">
        <v>15207</v>
      </c>
      <c r="DQ124" s="192">
        <v>44423705.755857363</v>
      </c>
      <c r="DR124" s="192">
        <v>10742965.156632962</v>
      </c>
      <c r="DS124" s="192">
        <v>-945784</v>
      </c>
      <c r="DU124" s="193">
        <v>43436789.755857363</v>
      </c>
      <c r="DV124" s="194"/>
      <c r="DW124" s="149">
        <v>7705808.0190782286</v>
      </c>
      <c r="DX124" s="194"/>
      <c r="DY124" s="149">
        <v>275875.3047223835</v>
      </c>
      <c r="DZ124" s="192"/>
      <c r="EA124" s="192">
        <v>51418473.079657972</v>
      </c>
      <c r="EB124" s="195">
        <v>3381.2371328768313</v>
      </c>
      <c r="ED124" s="196"/>
      <c r="EE124" s="197"/>
      <c r="EF124" s="198">
        <v>-52498.560439999987</v>
      </c>
      <c r="EH124" s="196">
        <v>51365974.519217975</v>
      </c>
      <c r="EI124" s="198">
        <v>4280497.8766014976</v>
      </c>
      <c r="EK124" s="199">
        <v>17</v>
      </c>
    </row>
    <row r="125" spans="1:141" ht="13.8" x14ac:dyDescent="0.25">
      <c r="A125" s="30">
        <v>312</v>
      </c>
      <c r="B125" s="235" t="s">
        <v>168</v>
      </c>
      <c r="C125" s="180">
        <v>1313</v>
      </c>
      <c r="D125" s="180">
        <v>4348495.8192986557</v>
      </c>
      <c r="E125" s="181">
        <v>1186934.5902504206</v>
      </c>
      <c r="F125" s="200">
        <v>-341993</v>
      </c>
      <c r="G125" s="181">
        <f t="shared" si="72"/>
        <v>4006502.8192986557</v>
      </c>
      <c r="H125" s="183">
        <f t="shared" si="41"/>
        <v>3051.4111342716342</v>
      </c>
      <c r="I125" s="184">
        <v>834554.48951399815</v>
      </c>
      <c r="J125" s="181">
        <f t="shared" si="42"/>
        <v>4841057.3088126536</v>
      </c>
      <c r="K125" s="183">
        <f t="shared" si="43"/>
        <v>3687.0200371764308</v>
      </c>
      <c r="L125" s="185">
        <v>0</v>
      </c>
      <c r="M125" s="185">
        <v>123834.54440000001</v>
      </c>
      <c r="N125" s="186">
        <v>123834.54440000001</v>
      </c>
      <c r="O125" s="187">
        <v>524</v>
      </c>
      <c r="P125" s="159">
        <f t="shared" si="44"/>
        <v>4965415.8532126537</v>
      </c>
      <c r="Q125" s="188">
        <v>81160</v>
      </c>
      <c r="R125" s="189"/>
      <c r="S125" s="190"/>
      <c r="U125" s="184"/>
      <c r="W125" s="82">
        <v>309</v>
      </c>
      <c r="X125" s="82" t="s">
        <v>548</v>
      </c>
      <c r="Y125" s="192">
        <v>6688</v>
      </c>
      <c r="Z125" s="192">
        <v>19430771.776166853</v>
      </c>
      <c r="AA125" s="192">
        <v>6340984.6906826133</v>
      </c>
      <c r="AB125" s="192">
        <v>-609652</v>
      </c>
      <c r="AD125" s="193">
        <f t="shared" si="62"/>
        <v>18821119.776166853</v>
      </c>
      <c r="AE125" s="194"/>
      <c r="AF125" s="149">
        <v>3732729.2397851925</v>
      </c>
      <c r="AG125" s="194"/>
      <c r="AH125" s="149">
        <f t="shared" si="63"/>
        <v>-80608.971085431302</v>
      </c>
      <c r="AI125" s="149">
        <v>-115289.57492451221</v>
      </c>
      <c r="AJ125" s="192"/>
      <c r="AK125" s="192">
        <f t="shared" si="64"/>
        <v>22473240.04486661</v>
      </c>
      <c r="AL125" s="195">
        <f t="shared" si="45"/>
        <v>3360.2332602970409</v>
      </c>
      <c r="AM125" s="194"/>
      <c r="AN125" s="149">
        <v>0</v>
      </c>
      <c r="AP125" s="147">
        <f t="shared" si="46"/>
        <v>-681372.55076203868</v>
      </c>
      <c r="AQ125" s="148">
        <f t="shared" si="47"/>
        <v>-2.9427076266034129E-2</v>
      </c>
      <c r="AR125" s="149">
        <f t="shared" si="65"/>
        <v>-101.87986703977852</v>
      </c>
      <c r="AT125" s="82">
        <v>309</v>
      </c>
      <c r="AU125" s="82" t="s">
        <v>548</v>
      </c>
      <c r="AV125" s="192">
        <v>6688</v>
      </c>
      <c r="AW125" s="192">
        <v>19341051.615025654</v>
      </c>
      <c r="AX125" s="192">
        <v>6348558.3337270506</v>
      </c>
      <c r="AY125" s="192">
        <v>-609652</v>
      </c>
      <c r="BA125" s="193">
        <f t="shared" si="66"/>
        <v>18731399.615025654</v>
      </c>
      <c r="BB125" s="194"/>
      <c r="BC125" s="149">
        <v>3732729.2397851925</v>
      </c>
      <c r="BD125" s="194"/>
      <c r="BE125" s="149">
        <v>-115289.57492451221</v>
      </c>
      <c r="BF125" s="192"/>
      <c r="BG125" s="192">
        <f t="shared" si="67"/>
        <v>22348839.279886335</v>
      </c>
      <c r="BH125" s="195">
        <f t="shared" si="48"/>
        <v>3341.6326674471193</v>
      </c>
      <c r="BI125" s="194"/>
      <c r="BJ125" s="149">
        <v>0</v>
      </c>
      <c r="BL125" s="147">
        <f t="shared" si="49"/>
        <v>-805773.31574231386</v>
      </c>
      <c r="BM125" s="148">
        <f t="shared" si="50"/>
        <v>-3.4799688935172921E-2</v>
      </c>
      <c r="BN125" s="149">
        <f t="shared" si="68"/>
        <v>-120.48045988970004</v>
      </c>
      <c r="BP125" s="82">
        <v>309</v>
      </c>
      <c r="BQ125" s="82" t="s">
        <v>548</v>
      </c>
      <c r="BR125" s="192">
        <v>6688</v>
      </c>
      <c r="BS125" s="192">
        <v>19451746.342441499</v>
      </c>
      <c r="BT125" s="192">
        <v>6453420.3075059485</v>
      </c>
      <c r="BU125" s="192">
        <v>-609652</v>
      </c>
      <c r="BW125" s="193">
        <f t="shared" si="69"/>
        <v>18842094.342441499</v>
      </c>
      <c r="BX125" s="194"/>
      <c r="BY125" s="149">
        <v>3711497.785930464</v>
      </c>
      <c r="BZ125" s="194"/>
      <c r="CA125" s="149">
        <v>-536143.38907984516</v>
      </c>
      <c r="CB125" s="192"/>
      <c r="CC125" s="192">
        <f t="shared" si="70"/>
        <v>22017448.739292115</v>
      </c>
      <c r="CD125" s="195">
        <f t="shared" si="51"/>
        <v>3292.0826464252564</v>
      </c>
      <c r="CE125" s="194"/>
      <c r="CF125" s="149">
        <v>0</v>
      </c>
      <c r="CH125" s="147">
        <f t="shared" si="52"/>
        <v>-1137163.856336534</v>
      </c>
      <c r="CI125" s="148">
        <f t="shared" si="53"/>
        <v>-4.9111763439791636E-2</v>
      </c>
      <c r="CJ125" s="149">
        <f t="shared" si="71"/>
        <v>-170.0304809115631</v>
      </c>
      <c r="CL125" s="82">
        <v>309</v>
      </c>
      <c r="CM125" s="82" t="s">
        <v>548</v>
      </c>
      <c r="CN125" s="192">
        <v>6688</v>
      </c>
      <c r="CO125" s="192">
        <v>18970740.202948824</v>
      </c>
      <c r="CP125" s="192">
        <v>6605046.5824668566</v>
      </c>
      <c r="CQ125" s="192">
        <v>-609652</v>
      </c>
      <c r="CS125" s="193">
        <f t="shared" si="54"/>
        <v>18361088.202948824</v>
      </c>
      <c r="CT125" s="194"/>
      <c r="CU125" s="149">
        <v>3711497.785930464</v>
      </c>
      <c r="CV125" s="194"/>
      <c r="CW125" s="149">
        <v>-536143.38907984516</v>
      </c>
      <c r="CX125" s="192"/>
      <c r="CY125" s="192">
        <f t="shared" si="55"/>
        <v>21536442.599799439</v>
      </c>
      <c r="CZ125" s="195">
        <f t="shared" si="56"/>
        <v>3220.1618719795811</v>
      </c>
      <c r="DA125" s="194"/>
      <c r="DB125" s="149">
        <v>0</v>
      </c>
      <c r="DD125" s="147">
        <f t="shared" si="57"/>
        <v>-1618169.9958292097</v>
      </c>
      <c r="DE125" s="148">
        <f t="shared" si="58"/>
        <v>-6.9885427326678892E-2</v>
      </c>
      <c r="DF125" s="149">
        <f t="shared" si="59"/>
        <v>-241.9512553572383</v>
      </c>
      <c r="DH125" s="196">
        <v>139728.81997999997</v>
      </c>
      <c r="DI125" s="197">
        <v>111603.6202</v>
      </c>
      <c r="DJ125" s="198">
        <f t="shared" si="60"/>
        <v>-28125.199779999966</v>
      </c>
      <c r="DL125" s="196" t="e">
        <f>#REF!+DJ125</f>
        <v>#REF!</v>
      </c>
      <c r="DM125" s="198" t="e">
        <f t="shared" si="61"/>
        <v>#REF!</v>
      </c>
      <c r="DN125" s="82">
        <v>309</v>
      </c>
      <c r="DO125" s="82" t="s">
        <v>167</v>
      </c>
      <c r="DP125" s="192">
        <v>6803</v>
      </c>
      <c r="DQ125" s="192">
        <v>20162677.386849791</v>
      </c>
      <c r="DR125" s="192">
        <v>6605046.5824668566</v>
      </c>
      <c r="DS125" s="192">
        <v>-656986</v>
      </c>
      <c r="DU125" s="193">
        <v>19553025.386849791</v>
      </c>
      <c r="DV125" s="194"/>
      <c r="DW125" s="149">
        <v>3494733.4533641846</v>
      </c>
      <c r="DX125" s="194"/>
      <c r="DY125" s="149">
        <v>106853.75541467343</v>
      </c>
      <c r="DZ125" s="192"/>
      <c r="EA125" s="192">
        <v>23154612.595628649</v>
      </c>
      <c r="EB125" s="195">
        <v>3403.5885044287297</v>
      </c>
      <c r="ED125" s="196"/>
      <c r="EE125" s="197"/>
      <c r="EF125" s="198">
        <v>-28125.199779999966</v>
      </c>
      <c r="EH125" s="196">
        <v>23126487.39584865</v>
      </c>
      <c r="EI125" s="198">
        <v>1927207.2829873876</v>
      </c>
      <c r="EK125" s="199">
        <v>12</v>
      </c>
    </row>
    <row r="126" spans="1:141" ht="13.8" x14ac:dyDescent="0.25">
      <c r="A126" s="30">
        <v>316</v>
      </c>
      <c r="B126" s="235" t="s">
        <v>169</v>
      </c>
      <c r="C126" s="180">
        <v>4368</v>
      </c>
      <c r="D126" s="180">
        <v>7474466.0901932074</v>
      </c>
      <c r="E126" s="181">
        <v>2495020.3894321937</v>
      </c>
      <c r="F126" s="200">
        <v>-1062133</v>
      </c>
      <c r="G126" s="181">
        <f t="shared" si="72"/>
        <v>6412333.0901932074</v>
      </c>
      <c r="H126" s="183">
        <f t="shared" si="41"/>
        <v>1468.0249748610822</v>
      </c>
      <c r="I126" s="184">
        <v>2323653.0907566044</v>
      </c>
      <c r="J126" s="181">
        <f t="shared" si="42"/>
        <v>8735986.1809498109</v>
      </c>
      <c r="K126" s="183">
        <f t="shared" si="43"/>
        <v>1999.9968362980337</v>
      </c>
      <c r="L126" s="185">
        <v>285011.4988</v>
      </c>
      <c r="M126" s="185">
        <v>122411.97640000001</v>
      </c>
      <c r="N126" s="186">
        <v>-162599.52239999999</v>
      </c>
      <c r="O126" s="187">
        <v>2090</v>
      </c>
      <c r="P126" s="159">
        <f t="shared" si="44"/>
        <v>8575476.6585498117</v>
      </c>
      <c r="Q126" s="188">
        <v>228305</v>
      </c>
      <c r="R126" s="189"/>
      <c r="S126" s="190"/>
      <c r="U126" s="184"/>
      <c r="W126" s="82">
        <v>312</v>
      </c>
      <c r="X126" s="82" t="s">
        <v>549</v>
      </c>
      <c r="Y126" s="192">
        <v>1313</v>
      </c>
      <c r="Z126" s="192">
        <v>4349381.9932521023</v>
      </c>
      <c r="AA126" s="192">
        <v>1186934.5902504202</v>
      </c>
      <c r="AB126" s="192">
        <v>-334327</v>
      </c>
      <c r="AD126" s="193">
        <f t="shared" si="62"/>
        <v>4015054.9932521023</v>
      </c>
      <c r="AE126" s="194"/>
      <c r="AF126" s="149">
        <v>851173.94903846341</v>
      </c>
      <c r="AG126" s="194"/>
      <c r="AH126" s="149">
        <f t="shared" si="63"/>
        <v>-17839.546479297736</v>
      </c>
      <c r="AI126" s="149">
        <v>-25514.700197135135</v>
      </c>
      <c r="AJ126" s="192"/>
      <c r="AK126" s="192">
        <f t="shared" si="64"/>
        <v>4848389.3958112681</v>
      </c>
      <c r="AL126" s="195">
        <f t="shared" si="45"/>
        <v>3692.6042618516894</v>
      </c>
      <c r="AM126" s="194"/>
      <c r="AN126" s="149">
        <v>0</v>
      </c>
      <c r="AP126" s="147">
        <f t="shared" si="46"/>
        <v>-92877.105359599926</v>
      </c>
      <c r="AQ126" s="148">
        <f t="shared" si="47"/>
        <v>-1.8796214561103319E-2</v>
      </c>
      <c r="AR126" s="149">
        <f t="shared" si="65"/>
        <v>-70.736561583853714</v>
      </c>
      <c r="AT126" s="82">
        <v>312</v>
      </c>
      <c r="AU126" s="82" t="s">
        <v>549</v>
      </c>
      <c r="AV126" s="192">
        <v>1313</v>
      </c>
      <c r="AW126" s="192">
        <v>4325136.0026387218</v>
      </c>
      <c r="AX126" s="192">
        <v>1183030.4386508539</v>
      </c>
      <c r="AY126" s="192">
        <v>-334327</v>
      </c>
      <c r="BA126" s="193">
        <f t="shared" si="66"/>
        <v>3990809.0026387218</v>
      </c>
      <c r="BB126" s="194"/>
      <c r="BC126" s="149">
        <v>851173.94903846341</v>
      </c>
      <c r="BD126" s="194"/>
      <c r="BE126" s="149">
        <v>-25514.700197135135</v>
      </c>
      <c r="BF126" s="192"/>
      <c r="BG126" s="192">
        <f t="shared" si="67"/>
        <v>4816468.2514800504</v>
      </c>
      <c r="BH126" s="195">
        <f t="shared" si="48"/>
        <v>3668.2926515461158</v>
      </c>
      <c r="BI126" s="194"/>
      <c r="BJ126" s="149">
        <v>0</v>
      </c>
      <c r="BL126" s="147">
        <f t="shared" si="49"/>
        <v>-124798.24969081767</v>
      </c>
      <c r="BM126" s="148">
        <f t="shared" si="50"/>
        <v>-2.525632844560111E-2</v>
      </c>
      <c r="BN126" s="149">
        <f t="shared" si="68"/>
        <v>-95.04817188942701</v>
      </c>
      <c r="BP126" s="82">
        <v>312</v>
      </c>
      <c r="BQ126" s="82" t="s">
        <v>549</v>
      </c>
      <c r="BR126" s="192">
        <v>1313</v>
      </c>
      <c r="BS126" s="192">
        <v>4314134.8942483449</v>
      </c>
      <c r="BT126" s="192">
        <v>1171490.0338595132</v>
      </c>
      <c r="BU126" s="192">
        <v>-334327</v>
      </c>
      <c r="BW126" s="193">
        <f t="shared" si="69"/>
        <v>3979807.8942483449</v>
      </c>
      <c r="BX126" s="194"/>
      <c r="BY126" s="149">
        <v>849026.12403608765</v>
      </c>
      <c r="BZ126" s="194"/>
      <c r="CA126" s="149">
        <v>-118653.72774602675</v>
      </c>
      <c r="CB126" s="192"/>
      <c r="CC126" s="192">
        <f t="shared" si="70"/>
        <v>4710180.290538406</v>
      </c>
      <c r="CD126" s="195">
        <f t="shared" si="51"/>
        <v>3587.3421862440259</v>
      </c>
      <c r="CE126" s="194"/>
      <c r="CF126" s="149">
        <v>0</v>
      </c>
      <c r="CH126" s="147">
        <f t="shared" si="52"/>
        <v>-231086.21063246205</v>
      </c>
      <c r="CI126" s="148">
        <f t="shared" si="53"/>
        <v>-4.6766595280320247E-2</v>
      </c>
      <c r="CJ126" s="149">
        <f t="shared" si="71"/>
        <v>-175.99863719151719</v>
      </c>
      <c r="CL126" s="82">
        <v>312</v>
      </c>
      <c r="CM126" s="82" t="s">
        <v>549</v>
      </c>
      <c r="CN126" s="192">
        <v>1313</v>
      </c>
      <c r="CO126" s="192">
        <v>4224519.3607355719</v>
      </c>
      <c r="CP126" s="192">
        <v>1149286.4036844957</v>
      </c>
      <c r="CQ126" s="192">
        <v>-334327</v>
      </c>
      <c r="CS126" s="193">
        <f t="shared" si="54"/>
        <v>3890192.3607355719</v>
      </c>
      <c r="CT126" s="194"/>
      <c r="CU126" s="149">
        <v>849026.12403608765</v>
      </c>
      <c r="CV126" s="194"/>
      <c r="CW126" s="149">
        <v>-118653.72774602675</v>
      </c>
      <c r="CX126" s="192"/>
      <c r="CY126" s="192">
        <f t="shared" si="55"/>
        <v>4620564.757025633</v>
      </c>
      <c r="CZ126" s="195">
        <f t="shared" si="56"/>
        <v>3519.089685472683</v>
      </c>
      <c r="DA126" s="194"/>
      <c r="DB126" s="149">
        <v>0</v>
      </c>
      <c r="DD126" s="147">
        <f t="shared" si="57"/>
        <v>-320701.74414523505</v>
      </c>
      <c r="DE126" s="148">
        <f t="shared" si="58"/>
        <v>-6.4902741851556173E-2</v>
      </c>
      <c r="DF126" s="149">
        <f t="shared" si="59"/>
        <v>-244.2511379628599</v>
      </c>
      <c r="DH126" s="196">
        <v>6796.81</v>
      </c>
      <c r="DI126" s="197">
        <v>77687.5383</v>
      </c>
      <c r="DJ126" s="198">
        <f t="shared" si="60"/>
        <v>70890.728300000002</v>
      </c>
      <c r="DL126" s="196" t="e">
        <f>#REF!+DJ126</f>
        <v>#REF!</v>
      </c>
      <c r="DM126" s="198" t="e">
        <f t="shared" si="61"/>
        <v>#REF!</v>
      </c>
      <c r="DN126" s="82">
        <v>312</v>
      </c>
      <c r="DO126" s="82" t="s">
        <v>168</v>
      </c>
      <c r="DP126" s="192">
        <v>1343</v>
      </c>
      <c r="DQ126" s="192">
        <v>4451648.1235649744</v>
      </c>
      <c r="DR126" s="192">
        <v>1149286.4036844957</v>
      </c>
      <c r="DS126" s="192">
        <v>-335426</v>
      </c>
      <c r="DU126" s="193">
        <v>4117321.1235649744</v>
      </c>
      <c r="DV126" s="194"/>
      <c r="DW126" s="149">
        <v>800297.60404857527</v>
      </c>
      <c r="DX126" s="194"/>
      <c r="DY126" s="149">
        <v>23647.773557317993</v>
      </c>
      <c r="DZ126" s="192"/>
      <c r="EA126" s="192">
        <v>4941266.5011708681</v>
      </c>
      <c r="EB126" s="195">
        <v>3679.2751311771171</v>
      </c>
      <c r="ED126" s="196"/>
      <c r="EE126" s="197"/>
      <c r="EF126" s="198">
        <v>70890.728300000002</v>
      </c>
      <c r="EH126" s="196">
        <v>5012157.2294708677</v>
      </c>
      <c r="EI126" s="198">
        <v>417679.76912257232</v>
      </c>
      <c r="EK126" s="199">
        <v>13</v>
      </c>
    </row>
    <row r="127" spans="1:141" ht="13.8" x14ac:dyDescent="0.25">
      <c r="A127" s="30">
        <v>317</v>
      </c>
      <c r="B127" s="235" t="s">
        <v>170</v>
      </c>
      <c r="C127" s="180">
        <v>2576</v>
      </c>
      <c r="D127" s="180">
        <v>10146659.790034944</v>
      </c>
      <c r="E127" s="181">
        <v>3227163.2573895222</v>
      </c>
      <c r="F127" s="200">
        <v>28398</v>
      </c>
      <c r="G127" s="181">
        <f t="shared" si="72"/>
        <v>10175057.790034944</v>
      </c>
      <c r="H127" s="183">
        <f t="shared" si="41"/>
        <v>3949.9447942682236</v>
      </c>
      <c r="I127" s="184">
        <v>1684767.8166686741</v>
      </c>
      <c r="J127" s="181">
        <f t="shared" si="42"/>
        <v>11859825.606703619</v>
      </c>
      <c r="K127" s="183">
        <f t="shared" si="43"/>
        <v>4603.9695678197277</v>
      </c>
      <c r="L127" s="185">
        <v>39149.071360000002</v>
      </c>
      <c r="M127" s="185">
        <v>29945.056400000001</v>
      </c>
      <c r="N127" s="186">
        <v>-9204.0149600000004</v>
      </c>
      <c r="O127" s="187">
        <v>368</v>
      </c>
      <c r="P127" s="159">
        <f t="shared" si="44"/>
        <v>11850989.591743618</v>
      </c>
      <c r="Q127" s="188">
        <v>177738</v>
      </c>
      <c r="R127" s="189"/>
      <c r="S127" s="190"/>
      <c r="U127" s="184"/>
      <c r="W127" s="82">
        <v>316</v>
      </c>
      <c r="X127" s="82" t="s">
        <v>550</v>
      </c>
      <c r="Y127" s="192">
        <v>4368</v>
      </c>
      <c r="Z127" s="192">
        <v>7469058.7476053545</v>
      </c>
      <c r="AA127" s="192">
        <v>2495020.3894321918</v>
      </c>
      <c r="AB127" s="192">
        <v>-1094322</v>
      </c>
      <c r="AD127" s="193">
        <f t="shared" si="62"/>
        <v>6374736.7476053545</v>
      </c>
      <c r="AE127" s="194"/>
      <c r="AF127" s="149">
        <v>2389136.8977220487</v>
      </c>
      <c r="AG127" s="194"/>
      <c r="AH127" s="149">
        <f t="shared" si="63"/>
        <v>-59383.043573734038</v>
      </c>
      <c r="AI127" s="149">
        <v>-84931.56232057311</v>
      </c>
      <c r="AJ127" s="192"/>
      <c r="AK127" s="192">
        <f t="shared" si="64"/>
        <v>8704490.6017536707</v>
      </c>
      <c r="AL127" s="195">
        <f t="shared" si="45"/>
        <v>1992.7863099252909</v>
      </c>
      <c r="AM127" s="194"/>
      <c r="AN127" s="149">
        <v>0</v>
      </c>
      <c r="AP127" s="147">
        <f t="shared" si="46"/>
        <v>-1132826.7269969285</v>
      </c>
      <c r="AQ127" s="148">
        <f t="shared" si="47"/>
        <v>-0.11515606228195188</v>
      </c>
      <c r="AR127" s="149">
        <f t="shared" si="65"/>
        <v>-259.34677815863745</v>
      </c>
      <c r="AT127" s="82">
        <v>316</v>
      </c>
      <c r="AU127" s="82" t="s">
        <v>550</v>
      </c>
      <c r="AV127" s="192">
        <v>4368</v>
      </c>
      <c r="AW127" s="192">
        <v>7428179.7523450451</v>
      </c>
      <c r="AX127" s="192">
        <v>2505447.2562677907</v>
      </c>
      <c r="AY127" s="192">
        <v>-1094322</v>
      </c>
      <c r="BA127" s="193">
        <f t="shared" si="66"/>
        <v>6333857.7523450451</v>
      </c>
      <c r="BB127" s="194"/>
      <c r="BC127" s="149">
        <v>2389136.8977220487</v>
      </c>
      <c r="BD127" s="194"/>
      <c r="BE127" s="149">
        <v>-84931.56232057311</v>
      </c>
      <c r="BF127" s="192"/>
      <c r="BG127" s="192">
        <f t="shared" si="67"/>
        <v>8638063.0877465215</v>
      </c>
      <c r="BH127" s="195">
        <f t="shared" si="48"/>
        <v>1977.5785457295151</v>
      </c>
      <c r="BI127" s="194"/>
      <c r="BJ127" s="149">
        <v>0</v>
      </c>
      <c r="BL127" s="147">
        <f t="shared" si="49"/>
        <v>-1199254.2410040777</v>
      </c>
      <c r="BM127" s="148">
        <f t="shared" si="50"/>
        <v>-0.12190866685769407</v>
      </c>
      <c r="BN127" s="149">
        <f t="shared" si="68"/>
        <v>-274.5545423544134</v>
      </c>
      <c r="BP127" s="82">
        <v>316</v>
      </c>
      <c r="BQ127" s="82" t="s">
        <v>550</v>
      </c>
      <c r="BR127" s="192">
        <v>4368</v>
      </c>
      <c r="BS127" s="192">
        <v>7782546.6158427782</v>
      </c>
      <c r="BT127" s="192">
        <v>2854088.3555094264</v>
      </c>
      <c r="BU127" s="192">
        <v>-1094322</v>
      </c>
      <c r="BW127" s="193">
        <f t="shared" si="69"/>
        <v>6688224.6158427782</v>
      </c>
      <c r="BX127" s="194"/>
      <c r="BY127" s="149">
        <v>2373666.0302301822</v>
      </c>
      <c r="BZ127" s="194"/>
      <c r="CA127" s="149">
        <v>-394966.28981599835</v>
      </c>
      <c r="CB127" s="192"/>
      <c r="CC127" s="192">
        <f t="shared" si="70"/>
        <v>8666924.3562569637</v>
      </c>
      <c r="CD127" s="195">
        <f t="shared" si="51"/>
        <v>1984.1859789965577</v>
      </c>
      <c r="CE127" s="194"/>
      <c r="CF127" s="149">
        <v>0</v>
      </c>
      <c r="CH127" s="147">
        <f t="shared" si="52"/>
        <v>-1170392.9724936355</v>
      </c>
      <c r="CI127" s="148">
        <f t="shared" si="53"/>
        <v>-0.11897481126008189</v>
      </c>
      <c r="CJ127" s="149">
        <f t="shared" si="71"/>
        <v>-267.94710908737079</v>
      </c>
      <c r="CL127" s="82">
        <v>316</v>
      </c>
      <c r="CM127" s="82" t="s">
        <v>550</v>
      </c>
      <c r="CN127" s="192">
        <v>4368</v>
      </c>
      <c r="CO127" s="192">
        <v>7619162.6665353142</v>
      </c>
      <c r="CP127" s="192">
        <v>2814875.8790572085</v>
      </c>
      <c r="CQ127" s="192">
        <v>-1094322</v>
      </c>
      <c r="CS127" s="193">
        <f t="shared" si="54"/>
        <v>6524840.6665353142</v>
      </c>
      <c r="CT127" s="194"/>
      <c r="CU127" s="149">
        <v>2373666.0302301822</v>
      </c>
      <c r="CV127" s="194"/>
      <c r="CW127" s="149">
        <v>-394966.28981599835</v>
      </c>
      <c r="CX127" s="192"/>
      <c r="CY127" s="192">
        <f t="shared" si="55"/>
        <v>8503540.4069494996</v>
      </c>
      <c r="CZ127" s="195">
        <f t="shared" si="56"/>
        <v>1946.7812286972298</v>
      </c>
      <c r="DA127" s="194"/>
      <c r="DB127" s="149">
        <v>0</v>
      </c>
      <c r="DD127" s="147">
        <f t="shared" si="57"/>
        <v>-1333776.9218010996</v>
      </c>
      <c r="DE127" s="148">
        <f t="shared" si="58"/>
        <v>-0.1355833991349446</v>
      </c>
      <c r="DF127" s="149">
        <f t="shared" si="59"/>
        <v>-305.35185938669861</v>
      </c>
      <c r="DH127" s="196">
        <v>248817.62048000004</v>
      </c>
      <c r="DI127" s="197">
        <v>107457.5661</v>
      </c>
      <c r="DJ127" s="198">
        <f t="shared" si="60"/>
        <v>-141360.05438000005</v>
      </c>
      <c r="DL127" s="196" t="e">
        <f>#REF!+DJ127</f>
        <v>#REF!</v>
      </c>
      <c r="DM127" s="198" t="e">
        <f t="shared" si="61"/>
        <v>#REF!</v>
      </c>
      <c r="DN127" s="82">
        <v>316</v>
      </c>
      <c r="DO127" s="82" t="s">
        <v>169</v>
      </c>
      <c r="DP127" s="192">
        <v>4451</v>
      </c>
      <c r="DQ127" s="192">
        <v>8623681.6347044017</v>
      </c>
      <c r="DR127" s="192">
        <v>2814875.8790572104</v>
      </c>
      <c r="DS127" s="192">
        <v>-1098015</v>
      </c>
      <c r="DU127" s="193">
        <v>7529359.6347044017</v>
      </c>
      <c r="DV127" s="194"/>
      <c r="DW127" s="149">
        <v>2229240.636086768</v>
      </c>
      <c r="DX127" s="194"/>
      <c r="DY127" s="149">
        <v>78717.057959430764</v>
      </c>
      <c r="DZ127" s="192"/>
      <c r="EA127" s="192">
        <v>9837317.3287505992</v>
      </c>
      <c r="EB127" s="195">
        <v>2210.1364477085149</v>
      </c>
      <c r="ED127" s="196"/>
      <c r="EE127" s="197"/>
      <c r="EF127" s="198">
        <v>-141360.05438000005</v>
      </c>
      <c r="EH127" s="196">
        <v>9695957.2743705995</v>
      </c>
      <c r="EI127" s="198">
        <v>807996.43953088333</v>
      </c>
      <c r="EK127" s="199">
        <v>7</v>
      </c>
    </row>
    <row r="128" spans="1:141" ht="13.8" x14ac:dyDescent="0.25">
      <c r="A128" s="30">
        <v>320</v>
      </c>
      <c r="B128" s="235" t="s">
        <v>171</v>
      </c>
      <c r="C128" s="180">
        <v>7274</v>
      </c>
      <c r="D128" s="180">
        <v>24702249.747727778</v>
      </c>
      <c r="E128" s="181">
        <v>4466908.3688184964</v>
      </c>
      <c r="F128" s="200">
        <v>-301549</v>
      </c>
      <c r="G128" s="181">
        <f t="shared" si="72"/>
        <v>24400700.747727778</v>
      </c>
      <c r="H128" s="183">
        <f t="shared" si="41"/>
        <v>3354.5093136826749</v>
      </c>
      <c r="I128" s="184">
        <v>3842845.1723140748</v>
      </c>
      <c r="J128" s="181">
        <f t="shared" si="42"/>
        <v>28243545.920041852</v>
      </c>
      <c r="K128" s="183">
        <f t="shared" si="43"/>
        <v>3882.8080725930508</v>
      </c>
      <c r="L128" s="185">
        <v>201321.82336000004</v>
      </c>
      <c r="M128" s="185">
        <v>42819.296800000004</v>
      </c>
      <c r="N128" s="186">
        <v>-158502.52656000003</v>
      </c>
      <c r="O128" s="187">
        <v>9518</v>
      </c>
      <c r="P128" s="159">
        <f t="shared" si="44"/>
        <v>28094561.393481851</v>
      </c>
      <c r="Q128" s="188">
        <v>619790</v>
      </c>
      <c r="R128" s="189"/>
      <c r="S128" s="190"/>
      <c r="U128" s="184"/>
      <c r="W128" s="82">
        <v>317</v>
      </c>
      <c r="X128" s="82" t="s">
        <v>551</v>
      </c>
      <c r="Y128" s="192">
        <v>2576</v>
      </c>
      <c r="Z128" s="192">
        <v>10140577.870552678</v>
      </c>
      <c r="AA128" s="192">
        <v>3227163.2573895222</v>
      </c>
      <c r="AB128" s="192">
        <v>-47674</v>
      </c>
      <c r="AD128" s="193">
        <f t="shared" si="62"/>
        <v>10092903.870552678</v>
      </c>
      <c r="AE128" s="194"/>
      <c r="AF128" s="149">
        <v>1711446.4957895356</v>
      </c>
      <c r="AG128" s="194"/>
      <c r="AH128" s="149">
        <f t="shared" si="63"/>
        <v>-27259.148950972649</v>
      </c>
      <c r="AI128" s="149">
        <v>-38986.922336856238</v>
      </c>
      <c r="AJ128" s="192"/>
      <c r="AK128" s="192">
        <f t="shared" si="64"/>
        <v>11777091.217391239</v>
      </c>
      <c r="AL128" s="195">
        <f t="shared" si="45"/>
        <v>4571.8521806643012</v>
      </c>
      <c r="AM128" s="194"/>
      <c r="AN128" s="149">
        <v>0</v>
      </c>
      <c r="AP128" s="147">
        <f t="shared" si="46"/>
        <v>-240986.34879807569</v>
      </c>
      <c r="AQ128" s="148">
        <f t="shared" si="47"/>
        <v>-2.0051988137940392E-2</v>
      </c>
      <c r="AR128" s="149">
        <f t="shared" si="65"/>
        <v>-93.550601241489005</v>
      </c>
      <c r="AT128" s="82">
        <v>317</v>
      </c>
      <c r="AU128" s="82" t="s">
        <v>551</v>
      </c>
      <c r="AV128" s="192">
        <v>2576</v>
      </c>
      <c r="AW128" s="192">
        <v>10099184.849363821</v>
      </c>
      <c r="AX128" s="192">
        <v>3217381.8177891523</v>
      </c>
      <c r="AY128" s="192">
        <v>-47674</v>
      </c>
      <c r="BA128" s="193">
        <f t="shared" si="66"/>
        <v>10051510.849363821</v>
      </c>
      <c r="BB128" s="194"/>
      <c r="BC128" s="149">
        <v>1711446.4957895356</v>
      </c>
      <c r="BD128" s="194"/>
      <c r="BE128" s="149">
        <v>-38986.922336856238</v>
      </c>
      <c r="BF128" s="192"/>
      <c r="BG128" s="192">
        <f t="shared" si="67"/>
        <v>11723970.4228165</v>
      </c>
      <c r="BH128" s="195">
        <f t="shared" si="48"/>
        <v>4551.2307541989521</v>
      </c>
      <c r="BI128" s="194"/>
      <c r="BJ128" s="149">
        <v>0</v>
      </c>
      <c r="BL128" s="147">
        <f t="shared" si="49"/>
        <v>-294107.1433728151</v>
      </c>
      <c r="BM128" s="148">
        <f t="shared" si="50"/>
        <v>-2.4472062337177143E-2</v>
      </c>
      <c r="BN128" s="149">
        <f t="shared" si="68"/>
        <v>-114.17202770683816</v>
      </c>
      <c r="BP128" s="82">
        <v>317</v>
      </c>
      <c r="BQ128" s="82" t="s">
        <v>551</v>
      </c>
      <c r="BR128" s="192">
        <v>2576</v>
      </c>
      <c r="BS128" s="192">
        <v>10130257.44307813</v>
      </c>
      <c r="BT128" s="192">
        <v>3247704.0014534001</v>
      </c>
      <c r="BU128" s="192">
        <v>-47674</v>
      </c>
      <c r="BW128" s="193">
        <f t="shared" si="69"/>
        <v>10082583.44307813</v>
      </c>
      <c r="BX128" s="194"/>
      <c r="BY128" s="149">
        <v>1710823.0147769509</v>
      </c>
      <c r="BZ128" s="194"/>
      <c r="CA128" s="149">
        <v>-181305.03720879476</v>
      </c>
      <c r="CB128" s="192"/>
      <c r="CC128" s="192">
        <f t="shared" si="70"/>
        <v>11612101.420646286</v>
      </c>
      <c r="CD128" s="195">
        <f t="shared" si="51"/>
        <v>4507.8033465241788</v>
      </c>
      <c r="CE128" s="194"/>
      <c r="CF128" s="149">
        <v>0</v>
      </c>
      <c r="CH128" s="147">
        <f t="shared" si="52"/>
        <v>-405976.14554302953</v>
      </c>
      <c r="CI128" s="148">
        <f t="shared" si="53"/>
        <v>-3.3780456425507678E-2</v>
      </c>
      <c r="CJ128" s="149">
        <f t="shared" si="71"/>
        <v>-157.59943538161085</v>
      </c>
      <c r="CL128" s="82">
        <v>317</v>
      </c>
      <c r="CM128" s="82" t="s">
        <v>551</v>
      </c>
      <c r="CN128" s="192">
        <v>2576</v>
      </c>
      <c r="CO128" s="192">
        <v>9753460.9861032087</v>
      </c>
      <c r="CP128" s="192">
        <v>2958507.7638749783</v>
      </c>
      <c r="CQ128" s="192">
        <v>-47674</v>
      </c>
      <c r="CS128" s="193">
        <f t="shared" si="54"/>
        <v>9705786.9861032087</v>
      </c>
      <c r="CT128" s="194"/>
      <c r="CU128" s="149">
        <v>1710823.0147769509</v>
      </c>
      <c r="CV128" s="194"/>
      <c r="CW128" s="149">
        <v>-181305.03720879476</v>
      </c>
      <c r="CX128" s="192"/>
      <c r="CY128" s="192">
        <f t="shared" si="55"/>
        <v>11235304.963671364</v>
      </c>
      <c r="CZ128" s="195">
        <f t="shared" si="56"/>
        <v>4361.5314299966476</v>
      </c>
      <c r="DA128" s="194"/>
      <c r="DB128" s="149">
        <v>0</v>
      </c>
      <c r="DD128" s="147">
        <f t="shared" si="57"/>
        <v>-782772.60251795128</v>
      </c>
      <c r="DE128" s="148">
        <f t="shared" si="58"/>
        <v>-6.5132929805690409E-2</v>
      </c>
      <c r="DF128" s="149">
        <f t="shared" si="59"/>
        <v>-303.87135190914256</v>
      </c>
      <c r="DH128" s="196">
        <v>42140.222000000002</v>
      </c>
      <c r="DI128" s="197">
        <v>53015.118000000002</v>
      </c>
      <c r="DJ128" s="198">
        <f t="shared" si="60"/>
        <v>10874.896000000001</v>
      </c>
      <c r="DL128" s="196" t="e">
        <f>#REF!+DJ128</f>
        <v>#REF!</v>
      </c>
      <c r="DM128" s="198" t="e">
        <f t="shared" si="61"/>
        <v>#REF!</v>
      </c>
      <c r="DN128" s="82">
        <v>317</v>
      </c>
      <c r="DO128" s="82" t="s">
        <v>170</v>
      </c>
      <c r="DP128" s="192">
        <v>2613</v>
      </c>
      <c r="DQ128" s="192">
        <v>10420604.287422555</v>
      </c>
      <c r="DR128" s="192">
        <v>2958507.7638749783</v>
      </c>
      <c r="DS128" s="192">
        <v>-9719</v>
      </c>
      <c r="DU128" s="193">
        <v>10372930.287422555</v>
      </c>
      <c r="DV128" s="194"/>
      <c r="DW128" s="149">
        <v>1609013.0562274489</v>
      </c>
      <c r="DX128" s="194"/>
      <c r="DY128" s="149">
        <v>36134.222539310664</v>
      </c>
      <c r="DZ128" s="192"/>
      <c r="EA128" s="192">
        <v>12018077.566189315</v>
      </c>
      <c r="EB128" s="195">
        <v>4599.3408213506755</v>
      </c>
      <c r="ED128" s="196"/>
      <c r="EE128" s="197"/>
      <c r="EF128" s="198">
        <v>10874.896000000001</v>
      </c>
      <c r="EH128" s="196">
        <v>12028952.462189315</v>
      </c>
      <c r="EI128" s="198">
        <v>1002412.7051824429</v>
      </c>
      <c r="EK128" s="199">
        <v>17</v>
      </c>
    </row>
    <row r="129" spans="1:141" ht="13.8" x14ac:dyDescent="0.25">
      <c r="A129" s="30">
        <v>322</v>
      </c>
      <c r="B129" s="235" t="s">
        <v>808</v>
      </c>
      <c r="C129" s="180">
        <v>6640</v>
      </c>
      <c r="D129" s="180">
        <v>20310430.303098112</v>
      </c>
      <c r="E129" s="181">
        <v>5081543.8157423791</v>
      </c>
      <c r="F129" s="200">
        <v>-733949</v>
      </c>
      <c r="G129" s="181">
        <f t="shared" si="72"/>
        <v>19576481.303098112</v>
      </c>
      <c r="H129" s="183">
        <f t="shared" si="41"/>
        <v>2948.2652564906793</v>
      </c>
      <c r="I129" s="184">
        <v>3566532.711951335</v>
      </c>
      <c r="J129" s="181">
        <f t="shared" si="42"/>
        <v>23143014.015049446</v>
      </c>
      <c r="K129" s="183">
        <f t="shared" si="43"/>
        <v>3485.3936769652782</v>
      </c>
      <c r="L129" s="185">
        <v>69705.832000000009</v>
      </c>
      <c r="M129" s="185">
        <v>156482.48000000001</v>
      </c>
      <c r="N129" s="186">
        <v>86776.648000000001</v>
      </c>
      <c r="O129" s="187">
        <v>2759</v>
      </c>
      <c r="P129" s="159">
        <f t="shared" si="44"/>
        <v>23232549.663049445</v>
      </c>
      <c r="Q129" s="188">
        <v>387754</v>
      </c>
      <c r="R129" s="189"/>
      <c r="S129" s="190"/>
      <c r="U129" s="184"/>
      <c r="W129" s="82">
        <v>320</v>
      </c>
      <c r="X129" s="82" t="s">
        <v>552</v>
      </c>
      <c r="Y129" s="192">
        <v>7274</v>
      </c>
      <c r="Z129" s="192">
        <v>24694936.476542573</v>
      </c>
      <c r="AA129" s="192">
        <v>4466908.3688184945</v>
      </c>
      <c r="AB129" s="192">
        <v>-480771</v>
      </c>
      <c r="AD129" s="193">
        <f t="shared" si="62"/>
        <v>24214165.476542573</v>
      </c>
      <c r="AE129" s="194"/>
      <c r="AF129" s="149">
        <v>3967751.0960066118</v>
      </c>
      <c r="AG129" s="194"/>
      <c r="AH129" s="149">
        <f t="shared" si="63"/>
        <v>-132143.39724889898</v>
      </c>
      <c r="AI129" s="149">
        <v>-188995.78908854158</v>
      </c>
      <c r="AJ129" s="192"/>
      <c r="AK129" s="192">
        <f t="shared" si="64"/>
        <v>28049773.175300289</v>
      </c>
      <c r="AL129" s="195">
        <f t="shared" si="45"/>
        <v>3856.1689820319343</v>
      </c>
      <c r="AM129" s="194"/>
      <c r="AN129" s="149">
        <v>0</v>
      </c>
      <c r="AP129" s="147">
        <f t="shared" si="46"/>
        <v>-718041.77863911167</v>
      </c>
      <c r="AQ129" s="148">
        <f t="shared" si="47"/>
        <v>-2.4959899797352688E-2</v>
      </c>
      <c r="AR129" s="149">
        <f t="shared" si="65"/>
        <v>-98.713469705679358</v>
      </c>
      <c r="AT129" s="82">
        <v>320</v>
      </c>
      <c r="AU129" s="82" t="s">
        <v>552</v>
      </c>
      <c r="AV129" s="192">
        <v>7274</v>
      </c>
      <c r="AW129" s="192">
        <v>24570727.801908802</v>
      </c>
      <c r="AX129" s="192">
        <v>4464758.2580341948</v>
      </c>
      <c r="AY129" s="192">
        <v>-480771</v>
      </c>
      <c r="BA129" s="193">
        <f t="shared" si="66"/>
        <v>24089956.801908802</v>
      </c>
      <c r="BB129" s="194"/>
      <c r="BC129" s="149">
        <v>3967751.0960066118</v>
      </c>
      <c r="BD129" s="194"/>
      <c r="BE129" s="149">
        <v>-188995.78908854158</v>
      </c>
      <c r="BF129" s="192"/>
      <c r="BG129" s="192">
        <f t="shared" si="67"/>
        <v>27868712.108826876</v>
      </c>
      <c r="BH129" s="195">
        <f t="shared" si="48"/>
        <v>3831.2774414114483</v>
      </c>
      <c r="BI129" s="194"/>
      <c r="BJ129" s="149">
        <v>0</v>
      </c>
      <c r="BL129" s="147">
        <f t="shared" si="49"/>
        <v>-899102.84511252493</v>
      </c>
      <c r="BM129" s="148">
        <f t="shared" si="50"/>
        <v>-3.1253776018515575E-2</v>
      </c>
      <c r="BN129" s="149">
        <f t="shared" si="68"/>
        <v>-123.6050103261651</v>
      </c>
      <c r="BP129" s="82">
        <v>320</v>
      </c>
      <c r="BQ129" s="82" t="s">
        <v>552</v>
      </c>
      <c r="BR129" s="192">
        <v>7274</v>
      </c>
      <c r="BS129" s="192">
        <v>24694169.405973215</v>
      </c>
      <c r="BT129" s="192">
        <v>4583536.2074580835</v>
      </c>
      <c r="BU129" s="192">
        <v>-480771</v>
      </c>
      <c r="BW129" s="193">
        <f t="shared" si="69"/>
        <v>24213398.405973215</v>
      </c>
      <c r="BX129" s="194"/>
      <c r="BY129" s="149">
        <v>3944398.019141579</v>
      </c>
      <c r="BZ129" s="194"/>
      <c r="CA129" s="149">
        <v>-878907.24681825796</v>
      </c>
      <c r="CB129" s="192"/>
      <c r="CC129" s="192">
        <f t="shared" si="70"/>
        <v>27278889.178296536</v>
      </c>
      <c r="CD129" s="195">
        <f t="shared" si="51"/>
        <v>3750.1909785945195</v>
      </c>
      <c r="CE129" s="194"/>
      <c r="CF129" s="149">
        <v>0</v>
      </c>
      <c r="CH129" s="147">
        <f t="shared" si="52"/>
        <v>-1488925.7756428644</v>
      </c>
      <c r="CI129" s="148">
        <f t="shared" si="53"/>
        <v>-5.1756651592302257E-2</v>
      </c>
      <c r="CJ129" s="149">
        <f t="shared" si="71"/>
        <v>-204.69147314309382</v>
      </c>
      <c r="CL129" s="82">
        <v>320</v>
      </c>
      <c r="CM129" s="82" t="s">
        <v>552</v>
      </c>
      <c r="CN129" s="192">
        <v>7274</v>
      </c>
      <c r="CO129" s="192">
        <v>24015095.017106604</v>
      </c>
      <c r="CP129" s="192">
        <v>4514833.112916057</v>
      </c>
      <c r="CQ129" s="192">
        <v>-480771</v>
      </c>
      <c r="CS129" s="193">
        <f t="shared" si="54"/>
        <v>23534324.017106604</v>
      </c>
      <c r="CT129" s="194"/>
      <c r="CU129" s="149">
        <v>3944398.019141579</v>
      </c>
      <c r="CV129" s="194"/>
      <c r="CW129" s="149">
        <v>-878907.24681825796</v>
      </c>
      <c r="CX129" s="192"/>
      <c r="CY129" s="192">
        <f t="shared" si="55"/>
        <v>26599814.789429925</v>
      </c>
      <c r="CZ129" s="195">
        <f t="shared" si="56"/>
        <v>3656.8345874938032</v>
      </c>
      <c r="DA129" s="194"/>
      <c r="DB129" s="149">
        <v>0</v>
      </c>
      <c r="DD129" s="147">
        <f t="shared" si="57"/>
        <v>-2168000.1645094752</v>
      </c>
      <c r="DE129" s="148">
        <f t="shared" si="58"/>
        <v>-7.5362003265826566E-2</v>
      </c>
      <c r="DF129" s="149">
        <f t="shared" si="59"/>
        <v>-298.04786424381018</v>
      </c>
      <c r="DH129" s="196">
        <v>177736.5815</v>
      </c>
      <c r="DI129" s="197">
        <v>43567.552100000001</v>
      </c>
      <c r="DJ129" s="198">
        <f t="shared" si="60"/>
        <v>-134169.0294</v>
      </c>
      <c r="DL129" s="196" t="e">
        <f>#REF!+DJ129</f>
        <v>#REF!</v>
      </c>
      <c r="DM129" s="198" t="e">
        <f t="shared" si="61"/>
        <v>#REF!</v>
      </c>
      <c r="DN129" s="82">
        <v>320</v>
      </c>
      <c r="DO129" s="82" t="s">
        <v>171</v>
      </c>
      <c r="DP129" s="192">
        <v>7370</v>
      </c>
      <c r="DQ129" s="192">
        <v>25356050.64027378</v>
      </c>
      <c r="DR129" s="192">
        <v>4514833.112916057</v>
      </c>
      <c r="DS129" s="192">
        <v>-514570</v>
      </c>
      <c r="DU129" s="193">
        <v>24875279.64027378</v>
      </c>
      <c r="DV129" s="194"/>
      <c r="DW129" s="149">
        <v>3717368.4880872434</v>
      </c>
      <c r="DX129" s="194"/>
      <c r="DY129" s="149">
        <v>175166.82557837572</v>
      </c>
      <c r="DZ129" s="192"/>
      <c r="EA129" s="192">
        <v>28767814.953939401</v>
      </c>
      <c r="EB129" s="195">
        <v>3903.3670222441519</v>
      </c>
      <c r="ED129" s="196"/>
      <c r="EE129" s="197"/>
      <c r="EF129" s="198">
        <v>-134169.0294</v>
      </c>
      <c r="EH129" s="196">
        <v>28633645.924539402</v>
      </c>
      <c r="EI129" s="198">
        <v>2386137.1603782834</v>
      </c>
      <c r="EK129" s="199">
        <v>19</v>
      </c>
    </row>
    <row r="130" spans="1:141" ht="13.05" customHeight="1" x14ac:dyDescent="0.25">
      <c r="A130" s="30">
        <v>398</v>
      </c>
      <c r="B130" s="235" t="s">
        <v>809</v>
      </c>
      <c r="C130" s="180">
        <v>119823</v>
      </c>
      <c r="D130" s="180">
        <v>177677890.69867766</v>
      </c>
      <c r="E130" s="181">
        <v>29237873.768306416</v>
      </c>
      <c r="F130" s="200">
        <v>-4803065</v>
      </c>
      <c r="G130" s="181">
        <f t="shared" si="72"/>
        <v>172874825.69867766</v>
      </c>
      <c r="H130" s="183">
        <f t="shared" si="41"/>
        <v>1442.7516061079898</v>
      </c>
      <c r="I130" s="184">
        <v>51072997.353785194</v>
      </c>
      <c r="J130" s="181">
        <f t="shared" si="42"/>
        <v>223947823.05246285</v>
      </c>
      <c r="K130" s="183">
        <f t="shared" si="43"/>
        <v>1868.98861698057</v>
      </c>
      <c r="L130" s="185">
        <v>9833898.196471991</v>
      </c>
      <c r="M130" s="185">
        <v>3050270.3056000015</v>
      </c>
      <c r="N130" s="186">
        <v>-6783627.8908719895</v>
      </c>
      <c r="O130" s="187">
        <v>56326</v>
      </c>
      <c r="P130" s="159">
        <f t="shared" si="44"/>
        <v>217220521.16159084</v>
      </c>
      <c r="Q130" s="188">
        <v>6152634</v>
      </c>
      <c r="R130" s="189"/>
      <c r="S130" s="190"/>
      <c r="U130" s="184"/>
      <c r="W130" s="82">
        <v>322</v>
      </c>
      <c r="X130" s="82" t="s">
        <v>553</v>
      </c>
      <c r="Y130" s="192">
        <v>6640</v>
      </c>
      <c r="Z130" s="192">
        <v>20308930.188887682</v>
      </c>
      <c r="AA130" s="192">
        <v>5081543.8157423791</v>
      </c>
      <c r="AB130" s="192">
        <v>-459737</v>
      </c>
      <c r="AD130" s="193">
        <f t="shared" si="62"/>
        <v>19849193.188887682</v>
      </c>
      <c r="AE130" s="194"/>
      <c r="AF130" s="149">
        <v>3658546.1162029519</v>
      </c>
      <c r="AG130" s="194"/>
      <c r="AH130" s="149">
        <f t="shared" si="63"/>
        <v>-89703.23424097705</v>
      </c>
      <c r="AI130" s="149">
        <v>-128296.48618186252</v>
      </c>
      <c r="AJ130" s="192"/>
      <c r="AK130" s="192">
        <f t="shared" si="64"/>
        <v>23418036.070849657</v>
      </c>
      <c r="AL130" s="195">
        <f t="shared" si="45"/>
        <v>3526.8126612725387</v>
      </c>
      <c r="AM130" s="194"/>
      <c r="AN130" s="149">
        <v>0</v>
      </c>
      <c r="AP130" s="147">
        <f t="shared" si="46"/>
        <v>-931713.5442039296</v>
      </c>
      <c r="AQ130" s="148">
        <f t="shared" si="47"/>
        <v>-3.826378336259862E-2</v>
      </c>
      <c r="AR130" s="149">
        <f t="shared" si="65"/>
        <v>-140.3183048499894</v>
      </c>
      <c r="AT130" s="82">
        <v>322</v>
      </c>
      <c r="AU130" s="82" t="s">
        <v>553</v>
      </c>
      <c r="AV130" s="192">
        <v>6640</v>
      </c>
      <c r="AW130" s="192">
        <v>20233209.01331909</v>
      </c>
      <c r="AX130" s="192">
        <v>5095925.2359492574</v>
      </c>
      <c r="AY130" s="192">
        <v>-459737</v>
      </c>
      <c r="BA130" s="193">
        <f t="shared" si="66"/>
        <v>19773472.01331909</v>
      </c>
      <c r="BB130" s="194"/>
      <c r="BC130" s="149">
        <v>3658546.1162029519</v>
      </c>
      <c r="BD130" s="194"/>
      <c r="BE130" s="149">
        <v>-128296.48618186252</v>
      </c>
      <c r="BF130" s="192"/>
      <c r="BG130" s="192">
        <f t="shared" si="67"/>
        <v>23303721.643340178</v>
      </c>
      <c r="BH130" s="195">
        <f t="shared" si="48"/>
        <v>3509.5966330331594</v>
      </c>
      <c r="BI130" s="194"/>
      <c r="BJ130" s="149">
        <v>0</v>
      </c>
      <c r="BL130" s="147">
        <f t="shared" si="49"/>
        <v>-1046027.9717134088</v>
      </c>
      <c r="BM130" s="148">
        <f t="shared" si="50"/>
        <v>-4.2958469316938266E-2</v>
      </c>
      <c r="BN130" s="149">
        <f t="shared" si="68"/>
        <v>-157.5343330893688</v>
      </c>
      <c r="BP130" s="82">
        <v>322</v>
      </c>
      <c r="BQ130" s="82" t="s">
        <v>553</v>
      </c>
      <c r="BR130" s="192">
        <v>6640</v>
      </c>
      <c r="BS130" s="192">
        <v>20382862.036026489</v>
      </c>
      <c r="BT130" s="192">
        <v>5242308.9556357982</v>
      </c>
      <c r="BU130" s="192">
        <v>-459737</v>
      </c>
      <c r="BW130" s="193">
        <f t="shared" si="69"/>
        <v>19923125.036026489</v>
      </c>
      <c r="BX130" s="194"/>
      <c r="BY130" s="149">
        <v>3636780.2790789953</v>
      </c>
      <c r="BZ130" s="194"/>
      <c r="CA130" s="149">
        <v>-596630.81378882378</v>
      </c>
      <c r="CB130" s="192"/>
      <c r="CC130" s="192">
        <f t="shared" si="70"/>
        <v>22963274.501316659</v>
      </c>
      <c r="CD130" s="195">
        <f t="shared" si="51"/>
        <v>3458.3244730898582</v>
      </c>
      <c r="CE130" s="194"/>
      <c r="CF130" s="149">
        <v>0</v>
      </c>
      <c r="CH130" s="147">
        <f t="shared" si="52"/>
        <v>-1386475.1137369275</v>
      </c>
      <c r="CI130" s="148">
        <f t="shared" si="53"/>
        <v>-5.6940015222159655E-2</v>
      </c>
      <c r="CJ130" s="149">
        <f t="shared" si="71"/>
        <v>-208.80649303266981</v>
      </c>
      <c r="CL130" s="82">
        <v>322</v>
      </c>
      <c r="CM130" s="82" t="s">
        <v>553</v>
      </c>
      <c r="CN130" s="192">
        <v>6640</v>
      </c>
      <c r="CO130" s="192">
        <v>19935489.547754996</v>
      </c>
      <c r="CP130" s="192">
        <v>5014054.2387958635</v>
      </c>
      <c r="CQ130" s="192">
        <v>-459737</v>
      </c>
      <c r="CS130" s="193">
        <f t="shared" si="54"/>
        <v>19475752.547754996</v>
      </c>
      <c r="CT130" s="194"/>
      <c r="CU130" s="149">
        <v>3636780.2790789953</v>
      </c>
      <c r="CV130" s="194"/>
      <c r="CW130" s="149">
        <v>-596630.81378882378</v>
      </c>
      <c r="CX130" s="192"/>
      <c r="CY130" s="192">
        <f t="shared" si="55"/>
        <v>22515902.013045166</v>
      </c>
      <c r="CZ130" s="195">
        <f t="shared" si="56"/>
        <v>3390.9490983501755</v>
      </c>
      <c r="DA130" s="194"/>
      <c r="DB130" s="149">
        <v>0</v>
      </c>
      <c r="DD130" s="147">
        <f t="shared" si="57"/>
        <v>-1833847.602008421</v>
      </c>
      <c r="DE130" s="148">
        <f t="shared" si="58"/>
        <v>-7.5312790932137275E-2</v>
      </c>
      <c r="DF130" s="149">
        <f t="shared" si="59"/>
        <v>-276.18186777235258</v>
      </c>
      <c r="DH130" s="196">
        <v>99301.394100000005</v>
      </c>
      <c r="DI130" s="197">
        <v>171347.58009999999</v>
      </c>
      <c r="DJ130" s="198">
        <f t="shared" si="60"/>
        <v>72046.185999999987</v>
      </c>
      <c r="DL130" s="196" t="e">
        <f>#REF!+DJ130</f>
        <v>#REF!</v>
      </c>
      <c r="DM130" s="198" t="e">
        <f t="shared" si="61"/>
        <v>#REF!</v>
      </c>
      <c r="DN130" s="82">
        <v>322</v>
      </c>
      <c r="DO130" s="82" t="s">
        <v>808</v>
      </c>
      <c r="DP130" s="192">
        <v>6724</v>
      </c>
      <c r="DQ130" s="192">
        <v>21275350.979372192</v>
      </c>
      <c r="DR130" s="192">
        <v>5014054.2387958635</v>
      </c>
      <c r="DS130" s="192">
        <v>-467058</v>
      </c>
      <c r="DU130" s="193">
        <v>20815613.979372192</v>
      </c>
      <c r="DV130" s="194"/>
      <c r="DW130" s="149">
        <v>3415226.6990813008</v>
      </c>
      <c r="DX130" s="194"/>
      <c r="DY130" s="149">
        <v>118908.93660009248</v>
      </c>
      <c r="DZ130" s="192"/>
      <c r="EA130" s="192">
        <v>24349749.615053587</v>
      </c>
      <c r="EB130" s="195">
        <v>3621.319098015108</v>
      </c>
      <c r="ED130" s="196"/>
      <c r="EE130" s="197"/>
      <c r="EF130" s="198">
        <v>72046.185999999987</v>
      </c>
      <c r="EH130" s="196">
        <v>24421795.801053587</v>
      </c>
      <c r="EI130" s="198">
        <v>2035149.6500877989</v>
      </c>
      <c r="EK130" s="199">
        <v>2</v>
      </c>
    </row>
    <row r="131" spans="1:141" ht="13.8" x14ac:dyDescent="0.25">
      <c r="A131" s="30">
        <v>399</v>
      </c>
      <c r="B131" s="235" t="s">
        <v>810</v>
      </c>
      <c r="C131" s="180">
        <v>8017</v>
      </c>
      <c r="D131" s="180">
        <v>14387798.873694446</v>
      </c>
      <c r="E131" s="181">
        <v>3509864.0567030446</v>
      </c>
      <c r="F131" s="200">
        <v>-415409</v>
      </c>
      <c r="G131" s="181">
        <f t="shared" si="72"/>
        <v>13972389.873694446</v>
      </c>
      <c r="H131" s="183">
        <f t="shared" si="41"/>
        <v>1742.8451881869087</v>
      </c>
      <c r="I131" s="184">
        <v>3703760.6682863738</v>
      </c>
      <c r="J131" s="181">
        <f t="shared" si="42"/>
        <v>17676150.541980818</v>
      </c>
      <c r="K131" s="183">
        <f t="shared" si="43"/>
        <v>2204.833546461372</v>
      </c>
      <c r="L131" s="185">
        <v>153381.28176000001</v>
      </c>
      <c r="M131" s="185">
        <v>91044.352000000014</v>
      </c>
      <c r="N131" s="186">
        <v>-62336.929759999999</v>
      </c>
      <c r="O131" s="187">
        <v>2217</v>
      </c>
      <c r="P131" s="159">
        <f t="shared" si="44"/>
        <v>17616030.612220816</v>
      </c>
      <c r="Q131" s="188">
        <v>312918</v>
      </c>
      <c r="R131" s="189"/>
      <c r="S131" s="190"/>
      <c r="U131" s="184"/>
      <c r="W131" s="82">
        <v>398</v>
      </c>
      <c r="X131" s="82" t="s">
        <v>554</v>
      </c>
      <c r="Y131" s="192">
        <v>119823</v>
      </c>
      <c r="Z131" s="192">
        <v>177649760.974828</v>
      </c>
      <c r="AA131" s="192">
        <v>29237873.768306326</v>
      </c>
      <c r="AB131" s="192">
        <v>-5087858</v>
      </c>
      <c r="AD131" s="193">
        <f t="shared" si="62"/>
        <v>172561902.974828</v>
      </c>
      <c r="AE131" s="194"/>
      <c r="AF131" s="149">
        <v>53004843.643601388</v>
      </c>
      <c r="AG131" s="194"/>
      <c r="AH131" s="149">
        <f t="shared" si="63"/>
        <v>-1792008.8283795966</v>
      </c>
      <c r="AI131" s="149">
        <v>-2562989.3708219817</v>
      </c>
      <c r="AJ131" s="192"/>
      <c r="AK131" s="192">
        <f t="shared" si="64"/>
        <v>223774737.79004979</v>
      </c>
      <c r="AL131" s="195">
        <f t="shared" si="45"/>
        <v>1867.5441091447367</v>
      </c>
      <c r="AM131" s="194"/>
      <c r="AN131" s="149">
        <v>0</v>
      </c>
      <c r="AP131" s="147">
        <f t="shared" si="46"/>
        <v>-20113911.308657259</v>
      </c>
      <c r="AQ131" s="148">
        <f t="shared" si="47"/>
        <v>-8.247169920776723E-2</v>
      </c>
      <c r="AR131" s="149">
        <f t="shared" si="65"/>
        <v>-167.86352627339707</v>
      </c>
      <c r="AT131" s="82">
        <v>398</v>
      </c>
      <c r="AU131" s="82" t="s">
        <v>554</v>
      </c>
      <c r="AV131" s="192">
        <v>119823</v>
      </c>
      <c r="AW131" s="192">
        <v>176546137.89525473</v>
      </c>
      <c r="AX131" s="192">
        <v>29496344.199438676</v>
      </c>
      <c r="AY131" s="192">
        <v>-5087858</v>
      </c>
      <c r="BA131" s="193">
        <f t="shared" si="66"/>
        <v>171458279.89525473</v>
      </c>
      <c r="BB131" s="194"/>
      <c r="BC131" s="149">
        <v>53004843.643601388</v>
      </c>
      <c r="BD131" s="194"/>
      <c r="BE131" s="149">
        <v>-2562989.3708219817</v>
      </c>
      <c r="BF131" s="192"/>
      <c r="BG131" s="192">
        <f t="shared" si="67"/>
        <v>221900134.16803414</v>
      </c>
      <c r="BH131" s="195">
        <f t="shared" si="48"/>
        <v>1851.8993362545934</v>
      </c>
      <c r="BI131" s="194"/>
      <c r="BJ131" s="149">
        <v>0</v>
      </c>
      <c r="BL131" s="147">
        <f t="shared" si="49"/>
        <v>-21988514.930672914</v>
      </c>
      <c r="BM131" s="148">
        <f t="shared" si="50"/>
        <v>-9.0158008631937944E-2</v>
      </c>
      <c r="BN131" s="149">
        <f t="shared" si="68"/>
        <v>-183.5082991635405</v>
      </c>
      <c r="BP131" s="82">
        <v>398</v>
      </c>
      <c r="BQ131" s="82" t="s">
        <v>554</v>
      </c>
      <c r="BR131" s="192">
        <v>119823</v>
      </c>
      <c r="BS131" s="192">
        <v>184198044.80944559</v>
      </c>
      <c r="BT131" s="192">
        <v>36986773.689120062</v>
      </c>
      <c r="BU131" s="192">
        <v>-5087858</v>
      </c>
      <c r="BW131" s="193">
        <f t="shared" si="69"/>
        <v>179110186.80944559</v>
      </c>
      <c r="BX131" s="194"/>
      <c r="BY131" s="149">
        <v>52559670.918709457</v>
      </c>
      <c r="BZ131" s="194"/>
      <c r="CA131" s="149">
        <v>-11918942.439920105</v>
      </c>
      <c r="CB131" s="192"/>
      <c r="CC131" s="192">
        <f t="shared" si="70"/>
        <v>219750915.28823495</v>
      </c>
      <c r="CD131" s="195">
        <f t="shared" si="51"/>
        <v>1833.9627224175238</v>
      </c>
      <c r="CE131" s="194"/>
      <c r="CF131" s="149">
        <v>0</v>
      </c>
      <c r="CH131" s="147">
        <f t="shared" si="52"/>
        <v>-24137733.810472101</v>
      </c>
      <c r="CI131" s="148">
        <f t="shared" si="53"/>
        <v>-9.8970304274812862E-2</v>
      </c>
      <c r="CJ131" s="149">
        <f t="shared" si="71"/>
        <v>-201.44491300061009</v>
      </c>
      <c r="CL131" s="82">
        <v>398</v>
      </c>
      <c r="CM131" s="82" t="s">
        <v>554</v>
      </c>
      <c r="CN131" s="192">
        <v>119823</v>
      </c>
      <c r="CO131" s="192">
        <v>176475487.18574142</v>
      </c>
      <c r="CP131" s="192">
        <v>33541574.51167579</v>
      </c>
      <c r="CQ131" s="192">
        <v>-5087858</v>
      </c>
      <c r="CS131" s="193">
        <f t="shared" si="54"/>
        <v>171387629.18574142</v>
      </c>
      <c r="CT131" s="194"/>
      <c r="CU131" s="149">
        <v>52559670.918709457</v>
      </c>
      <c r="CV131" s="194"/>
      <c r="CW131" s="149">
        <v>-11918942.439920105</v>
      </c>
      <c r="CX131" s="192"/>
      <c r="CY131" s="192">
        <f t="shared" si="55"/>
        <v>212028357.66453078</v>
      </c>
      <c r="CZ131" s="195">
        <f t="shared" si="56"/>
        <v>1769.5130122307969</v>
      </c>
      <c r="DA131" s="194"/>
      <c r="DB131" s="149">
        <v>0</v>
      </c>
      <c r="DD131" s="147">
        <f t="shared" si="57"/>
        <v>-31860291.434176266</v>
      </c>
      <c r="DE131" s="148">
        <f t="shared" si="58"/>
        <v>-0.13063458078888171</v>
      </c>
      <c r="DF131" s="149">
        <f t="shared" si="59"/>
        <v>-265.89462318733689</v>
      </c>
      <c r="DH131" s="196">
        <v>9142574.0042320024</v>
      </c>
      <c r="DI131" s="197">
        <v>2805859.1042000009</v>
      </c>
      <c r="DJ131" s="198">
        <f t="shared" si="60"/>
        <v>-6336714.9000320015</v>
      </c>
      <c r="DL131" s="196" t="e">
        <f>#REF!+DJ131</f>
        <v>#REF!</v>
      </c>
      <c r="DM131" s="198" t="e">
        <f t="shared" si="61"/>
        <v>#REF!</v>
      </c>
      <c r="DN131" s="82">
        <v>398</v>
      </c>
      <c r="DO131" s="82" t="s">
        <v>809</v>
      </c>
      <c r="DP131" s="192">
        <v>119951</v>
      </c>
      <c r="DQ131" s="192">
        <v>197521824.65534478</v>
      </c>
      <c r="DR131" s="192">
        <v>33541574.51167579</v>
      </c>
      <c r="DS131" s="192">
        <v>-5222982</v>
      </c>
      <c r="DU131" s="193">
        <v>192433966.65534478</v>
      </c>
      <c r="DV131" s="194"/>
      <c r="DW131" s="149">
        <v>49079228.881360188</v>
      </c>
      <c r="DX131" s="194"/>
      <c r="DY131" s="149">
        <v>2375453.562002081</v>
      </c>
      <c r="DZ131" s="192"/>
      <c r="EA131" s="192">
        <v>243888649.09870705</v>
      </c>
      <c r="EB131" s="195">
        <v>2033.2356470451023</v>
      </c>
      <c r="ED131" s="196"/>
      <c r="EE131" s="197"/>
      <c r="EF131" s="198">
        <v>-6336714.9000320015</v>
      </c>
      <c r="EH131" s="196">
        <v>237551934.19867504</v>
      </c>
      <c r="EI131" s="198">
        <v>19795994.516556252</v>
      </c>
      <c r="EK131" s="199">
        <v>7</v>
      </c>
    </row>
    <row r="132" spans="1:141" ht="13.8" x14ac:dyDescent="0.25">
      <c r="A132" s="30">
        <v>400</v>
      </c>
      <c r="B132" s="235" t="s">
        <v>872</v>
      </c>
      <c r="C132" s="180">
        <v>8588</v>
      </c>
      <c r="D132" s="180">
        <v>18136363.370947339</v>
      </c>
      <c r="E132" s="181">
        <v>5054832.6659202222</v>
      </c>
      <c r="F132" s="182">
        <v>815355</v>
      </c>
      <c r="G132" s="181">
        <f t="shared" si="72"/>
        <v>18951718.370947339</v>
      </c>
      <c r="H132" s="183">
        <f t="shared" si="41"/>
        <v>2206.7673929840871</v>
      </c>
      <c r="I132" s="184">
        <v>4651244.1956935227</v>
      </c>
      <c r="J132" s="181">
        <f t="shared" si="42"/>
        <v>23602962.566640861</v>
      </c>
      <c r="K132" s="183">
        <f t="shared" si="43"/>
        <v>2748.3654595529647</v>
      </c>
      <c r="L132" s="185">
        <v>85496.336800000005</v>
      </c>
      <c r="M132" s="185">
        <v>345755.15240000008</v>
      </c>
      <c r="N132" s="186">
        <v>260258.81560000009</v>
      </c>
      <c r="O132" s="187">
        <v>3548</v>
      </c>
      <c r="P132" s="159">
        <f t="shared" si="44"/>
        <v>23866769.382240862</v>
      </c>
      <c r="Q132" s="188">
        <v>498647</v>
      </c>
      <c r="R132" s="189"/>
      <c r="S132" s="190"/>
      <c r="U132" s="184"/>
      <c r="W132" s="82">
        <v>399</v>
      </c>
      <c r="X132" s="82" t="s">
        <v>555</v>
      </c>
      <c r="Y132" s="192">
        <v>8017</v>
      </c>
      <c r="Z132" s="192">
        <v>14392846.313968904</v>
      </c>
      <c r="AA132" s="192">
        <v>3509864.0567030418</v>
      </c>
      <c r="AB132" s="192">
        <v>-586145</v>
      </c>
      <c r="AD132" s="193">
        <f t="shared" si="62"/>
        <v>13806701.313968904</v>
      </c>
      <c r="AE132" s="194"/>
      <c r="AF132" s="149">
        <v>3826107.0188147528</v>
      </c>
      <c r="AG132" s="194"/>
      <c r="AH132" s="149">
        <f t="shared" si="63"/>
        <v>-109282.33582375513</v>
      </c>
      <c r="AI132" s="149">
        <v>-156299.15472467305</v>
      </c>
      <c r="AJ132" s="192"/>
      <c r="AK132" s="192">
        <f t="shared" si="64"/>
        <v>17523525.996959902</v>
      </c>
      <c r="AL132" s="195">
        <f t="shared" si="45"/>
        <v>2185.7959332618066</v>
      </c>
      <c r="AM132" s="194"/>
      <c r="AN132" s="149">
        <v>0</v>
      </c>
      <c r="AP132" s="147">
        <f t="shared" si="46"/>
        <v>-850891.45223639905</v>
      </c>
      <c r="AQ132" s="148">
        <f t="shared" si="47"/>
        <v>-4.6308485947325485E-2</v>
      </c>
      <c r="AR132" s="149">
        <f t="shared" si="65"/>
        <v>-106.13589275744032</v>
      </c>
      <c r="AT132" s="82">
        <v>399</v>
      </c>
      <c r="AU132" s="82" t="s">
        <v>555</v>
      </c>
      <c r="AV132" s="192">
        <v>8017</v>
      </c>
      <c r="AW132" s="192">
        <v>14319363.884640088</v>
      </c>
      <c r="AX132" s="192">
        <v>3524983.2442131322</v>
      </c>
      <c r="AY132" s="192">
        <v>-586145</v>
      </c>
      <c r="BA132" s="193">
        <f t="shared" si="66"/>
        <v>13733218.884640088</v>
      </c>
      <c r="BB132" s="194"/>
      <c r="BC132" s="149">
        <v>3826107.0188147528</v>
      </c>
      <c r="BD132" s="194"/>
      <c r="BE132" s="149">
        <v>-156299.15472467305</v>
      </c>
      <c r="BF132" s="192"/>
      <c r="BG132" s="192">
        <f t="shared" si="67"/>
        <v>17403026.748730168</v>
      </c>
      <c r="BH132" s="195">
        <f t="shared" si="48"/>
        <v>2170.7654669739513</v>
      </c>
      <c r="BI132" s="194"/>
      <c r="BJ132" s="149">
        <v>0</v>
      </c>
      <c r="BL132" s="147">
        <f t="shared" si="49"/>
        <v>-971390.70046613365</v>
      </c>
      <c r="BM132" s="148">
        <f t="shared" si="50"/>
        <v>-5.2866476074789642E-2</v>
      </c>
      <c r="BN132" s="149">
        <f t="shared" si="68"/>
        <v>-121.16635904529545</v>
      </c>
      <c r="BP132" s="82">
        <v>399</v>
      </c>
      <c r="BQ132" s="82" t="s">
        <v>555</v>
      </c>
      <c r="BR132" s="192">
        <v>8017</v>
      </c>
      <c r="BS132" s="192">
        <v>14617782.291031886</v>
      </c>
      <c r="BT132" s="192">
        <v>3819083.4791762019</v>
      </c>
      <c r="BU132" s="192">
        <v>-586145</v>
      </c>
      <c r="BW132" s="193">
        <f t="shared" si="69"/>
        <v>14031637.291031886</v>
      </c>
      <c r="BX132" s="194"/>
      <c r="BY132" s="149">
        <v>3794922.2382900985</v>
      </c>
      <c r="BZ132" s="194"/>
      <c r="CA132" s="149">
        <v>-726854.60571148735</v>
      </c>
      <c r="CB132" s="192"/>
      <c r="CC132" s="192">
        <f t="shared" si="70"/>
        <v>17099704.923610497</v>
      </c>
      <c r="CD132" s="195">
        <f t="shared" si="51"/>
        <v>2132.9306378458896</v>
      </c>
      <c r="CE132" s="194"/>
      <c r="CF132" s="149">
        <v>0</v>
      </c>
      <c r="CH132" s="147">
        <f t="shared" si="52"/>
        <v>-1274712.5255858041</v>
      </c>
      <c r="CI132" s="148">
        <f t="shared" si="53"/>
        <v>-6.9374309640579113E-2</v>
      </c>
      <c r="CJ132" s="149">
        <f t="shared" si="71"/>
        <v>-159.00118817335712</v>
      </c>
      <c r="CL132" s="82">
        <v>399</v>
      </c>
      <c r="CM132" s="82" t="s">
        <v>555</v>
      </c>
      <c r="CN132" s="192">
        <v>8017</v>
      </c>
      <c r="CO132" s="192">
        <v>13665893.760499349</v>
      </c>
      <c r="CP132" s="192">
        <v>3279904.2982196971</v>
      </c>
      <c r="CQ132" s="192">
        <v>-586145</v>
      </c>
      <c r="CS132" s="193">
        <f t="shared" si="54"/>
        <v>13079748.760499349</v>
      </c>
      <c r="CT132" s="194"/>
      <c r="CU132" s="149">
        <v>3794922.2382900985</v>
      </c>
      <c r="CV132" s="194"/>
      <c r="CW132" s="149">
        <v>-726854.60571148735</v>
      </c>
      <c r="CX132" s="192"/>
      <c r="CY132" s="192">
        <f t="shared" si="55"/>
        <v>16147816.39307796</v>
      </c>
      <c r="CZ132" s="195">
        <f t="shared" si="56"/>
        <v>2014.1968807631233</v>
      </c>
      <c r="DA132" s="194"/>
      <c r="DB132" s="149">
        <v>0</v>
      </c>
      <c r="DD132" s="147">
        <f t="shared" si="57"/>
        <v>-2226601.0561183412</v>
      </c>
      <c r="DE132" s="148">
        <f t="shared" si="58"/>
        <v>-0.12117940948466548</v>
      </c>
      <c r="DF132" s="149">
        <f t="shared" si="59"/>
        <v>-277.73494525612341</v>
      </c>
      <c r="DH132" s="196">
        <v>157223.80891999998</v>
      </c>
      <c r="DI132" s="197">
        <v>81765.624299999996</v>
      </c>
      <c r="DJ132" s="198">
        <f t="shared" si="60"/>
        <v>-75458.184619999985</v>
      </c>
      <c r="DL132" s="196" t="e">
        <f>#REF!+DJ132</f>
        <v>#REF!</v>
      </c>
      <c r="DM132" s="198" t="e">
        <f t="shared" si="61"/>
        <v>#REF!</v>
      </c>
      <c r="DN132" s="82">
        <v>399</v>
      </c>
      <c r="DO132" s="82" t="s">
        <v>810</v>
      </c>
      <c r="DP132" s="192">
        <v>8058</v>
      </c>
      <c r="DQ132" s="192">
        <v>15255314.528926065</v>
      </c>
      <c r="DR132" s="192">
        <v>3279904.2982196943</v>
      </c>
      <c r="DS132" s="192">
        <v>-504543</v>
      </c>
      <c r="DU132" s="193">
        <v>14669169.528926065</v>
      </c>
      <c r="DV132" s="194"/>
      <c r="DW132" s="149">
        <v>3560385.2896045474</v>
      </c>
      <c r="DX132" s="194"/>
      <c r="DY132" s="149">
        <v>144862.63066568965</v>
      </c>
      <c r="DZ132" s="192"/>
      <c r="EA132" s="192">
        <v>18374417.449196301</v>
      </c>
      <c r="EB132" s="195">
        <v>2280.2702220397496</v>
      </c>
      <c r="ED132" s="196"/>
      <c r="EE132" s="197"/>
      <c r="EF132" s="198">
        <v>-75458.184619999985</v>
      </c>
      <c r="EH132" s="196">
        <v>18298959.264576301</v>
      </c>
      <c r="EI132" s="198">
        <v>1524913.2720480252</v>
      </c>
      <c r="EK132" s="199">
        <v>15</v>
      </c>
    </row>
    <row r="133" spans="1:141" ht="13.8" x14ac:dyDescent="0.25">
      <c r="A133" s="30">
        <v>402</v>
      </c>
      <c r="B133" s="235" t="s">
        <v>176</v>
      </c>
      <c r="C133" s="180">
        <v>9485</v>
      </c>
      <c r="D133" s="180">
        <v>27317931.623141691</v>
      </c>
      <c r="E133" s="181">
        <v>8731021.2124372553</v>
      </c>
      <c r="F133" s="200">
        <v>-523399</v>
      </c>
      <c r="G133" s="181">
        <f t="shared" si="72"/>
        <v>26794532.623141691</v>
      </c>
      <c r="H133" s="183">
        <f t="shared" si="41"/>
        <v>2824.9375459295406</v>
      </c>
      <c r="I133" s="184">
        <v>5309836.6973670265</v>
      </c>
      <c r="J133" s="181">
        <f t="shared" si="42"/>
        <v>32104369.320508718</v>
      </c>
      <c r="K133" s="183">
        <f t="shared" si="43"/>
        <v>3384.7516415929067</v>
      </c>
      <c r="L133" s="185">
        <v>296164.43192000006</v>
      </c>
      <c r="M133" s="185">
        <v>383239.81920000003</v>
      </c>
      <c r="N133" s="186">
        <v>87075.387279999966</v>
      </c>
      <c r="O133" s="187">
        <v>3257</v>
      </c>
      <c r="P133" s="159">
        <f t="shared" si="44"/>
        <v>32194701.707788717</v>
      </c>
      <c r="Q133" s="188">
        <v>532124</v>
      </c>
      <c r="R133" s="189"/>
      <c r="S133" s="190"/>
      <c r="U133" s="184"/>
      <c r="W133" s="82">
        <v>400</v>
      </c>
      <c r="X133" s="82" t="s">
        <v>556</v>
      </c>
      <c r="Y133" s="192">
        <v>8588</v>
      </c>
      <c r="Z133" s="192">
        <v>18149901.05491462</v>
      </c>
      <c r="AA133" s="192">
        <v>5054832.6659202222</v>
      </c>
      <c r="AB133" s="192">
        <v>583850</v>
      </c>
      <c r="AD133" s="193">
        <f t="shared" si="62"/>
        <v>18733751.05491462</v>
      </c>
      <c r="AE133" s="194"/>
      <c r="AF133" s="149">
        <v>4759980.5128705027</v>
      </c>
      <c r="AG133" s="194"/>
      <c r="AH133" s="149">
        <f t="shared" si="63"/>
        <v>-110752.52640655435</v>
      </c>
      <c r="AI133" s="149">
        <v>-158401.86916286263</v>
      </c>
      <c r="AJ133" s="192"/>
      <c r="AK133" s="192">
        <f t="shared" si="64"/>
        <v>23382979.041378569</v>
      </c>
      <c r="AL133" s="195">
        <f t="shared" si="45"/>
        <v>2722.7502377012775</v>
      </c>
      <c r="AM133" s="194"/>
      <c r="AN133" s="149">
        <v>0</v>
      </c>
      <c r="AP133" s="147">
        <f t="shared" si="46"/>
        <v>-672371.82010445744</v>
      </c>
      <c r="AQ133" s="148">
        <f t="shared" si="47"/>
        <v>-2.7951029439402045E-2</v>
      </c>
      <c r="AR133" s="149">
        <f t="shared" si="65"/>
        <v>-78.292014450914934</v>
      </c>
      <c r="AT133" s="82">
        <v>400</v>
      </c>
      <c r="AU133" s="82" t="s">
        <v>556</v>
      </c>
      <c r="AV133" s="192">
        <v>8588</v>
      </c>
      <c r="AW133" s="192">
        <v>18072207.723311193</v>
      </c>
      <c r="AX133" s="192">
        <v>5073539.1348149041</v>
      </c>
      <c r="AY133" s="192">
        <v>583850</v>
      </c>
      <c r="BA133" s="193">
        <f t="shared" si="66"/>
        <v>18656057.723311193</v>
      </c>
      <c r="BB133" s="194"/>
      <c r="BC133" s="149">
        <v>4759980.5128705027</v>
      </c>
      <c r="BD133" s="194"/>
      <c r="BE133" s="149">
        <v>-158401.86916286263</v>
      </c>
      <c r="BF133" s="192"/>
      <c r="BG133" s="192">
        <f t="shared" si="67"/>
        <v>23257636.367018834</v>
      </c>
      <c r="BH133" s="195">
        <f t="shared" si="48"/>
        <v>2708.1551428759703</v>
      </c>
      <c r="BI133" s="194"/>
      <c r="BJ133" s="149">
        <v>0</v>
      </c>
      <c r="BL133" s="147">
        <f t="shared" si="49"/>
        <v>-797714.49446419254</v>
      </c>
      <c r="BM133" s="148">
        <f t="shared" si="50"/>
        <v>-3.3161623750891864E-2</v>
      </c>
      <c r="BN133" s="149">
        <f t="shared" si="68"/>
        <v>-92.887109276221764</v>
      </c>
      <c r="BP133" s="82">
        <v>400</v>
      </c>
      <c r="BQ133" s="82" t="s">
        <v>556</v>
      </c>
      <c r="BR133" s="192">
        <v>8588</v>
      </c>
      <c r="BS133" s="192">
        <v>18081717.982458655</v>
      </c>
      <c r="BT133" s="192">
        <v>5076097.792464002</v>
      </c>
      <c r="BU133" s="192">
        <v>583850</v>
      </c>
      <c r="BW133" s="193">
        <f t="shared" si="69"/>
        <v>18665567.982458655</v>
      </c>
      <c r="BX133" s="194"/>
      <c r="BY133" s="149">
        <v>4719659.1337923249</v>
      </c>
      <c r="BZ133" s="194"/>
      <c r="CA133" s="149">
        <v>-736633.08261103556</v>
      </c>
      <c r="CB133" s="192"/>
      <c r="CC133" s="192">
        <f t="shared" si="70"/>
        <v>22648594.033639945</v>
      </c>
      <c r="CD133" s="195">
        <f t="shared" si="51"/>
        <v>2637.2373117885359</v>
      </c>
      <c r="CE133" s="194"/>
      <c r="CF133" s="149">
        <v>0</v>
      </c>
      <c r="CH133" s="147">
        <f t="shared" si="52"/>
        <v>-1406756.8278430812</v>
      </c>
      <c r="CI133" s="148">
        <f t="shared" si="53"/>
        <v>-5.8479996236328179E-2</v>
      </c>
      <c r="CJ133" s="149">
        <f t="shared" si="71"/>
        <v>-163.80494036365641</v>
      </c>
      <c r="CL133" s="82">
        <v>400</v>
      </c>
      <c r="CM133" s="82" t="s">
        <v>556</v>
      </c>
      <c r="CN133" s="192">
        <v>8588</v>
      </c>
      <c r="CO133" s="192">
        <v>17204993.065124672</v>
      </c>
      <c r="CP133" s="192">
        <v>4769660.9067419358</v>
      </c>
      <c r="CQ133" s="192">
        <v>583850</v>
      </c>
      <c r="CS133" s="193">
        <f t="shared" si="54"/>
        <v>17788843.065124672</v>
      </c>
      <c r="CT133" s="194"/>
      <c r="CU133" s="149">
        <v>4719659.1337923249</v>
      </c>
      <c r="CV133" s="194"/>
      <c r="CW133" s="149">
        <v>-736633.08261103556</v>
      </c>
      <c r="CX133" s="192"/>
      <c r="CY133" s="192">
        <f t="shared" si="55"/>
        <v>21771869.116305962</v>
      </c>
      <c r="CZ133" s="195">
        <f t="shared" si="56"/>
        <v>2535.1501066960832</v>
      </c>
      <c r="DA133" s="194"/>
      <c r="DB133" s="149">
        <v>0</v>
      </c>
      <c r="DD133" s="147">
        <f t="shared" si="57"/>
        <v>-2283481.7451770641</v>
      </c>
      <c r="DE133" s="148">
        <f t="shared" si="58"/>
        <v>-9.4926145884379184E-2</v>
      </c>
      <c r="DF133" s="149">
        <f t="shared" si="59"/>
        <v>-265.89214545610901</v>
      </c>
      <c r="DH133" s="196">
        <v>61239.258099999999</v>
      </c>
      <c r="DI133" s="197">
        <v>376543.27400000003</v>
      </c>
      <c r="DJ133" s="198">
        <f t="shared" si="60"/>
        <v>315304.01590000006</v>
      </c>
      <c r="DL133" s="196" t="e">
        <f>#REF!+DJ133</f>
        <v>#REF!</v>
      </c>
      <c r="DM133" s="198" t="e">
        <f t="shared" si="61"/>
        <v>#REF!</v>
      </c>
      <c r="DN133" s="82">
        <v>400</v>
      </c>
      <c r="DO133" s="82" t="s">
        <v>872</v>
      </c>
      <c r="DP133" s="192">
        <v>8647</v>
      </c>
      <c r="DQ133" s="192">
        <v>18902685.495612212</v>
      </c>
      <c r="DR133" s="192">
        <v>4769660.9067419358</v>
      </c>
      <c r="DS133" s="192">
        <v>579951</v>
      </c>
      <c r="DU133" s="193">
        <v>19486535.495612212</v>
      </c>
      <c r="DV133" s="194"/>
      <c r="DW133" s="149">
        <v>4422003.8762222361</v>
      </c>
      <c r="DX133" s="194"/>
      <c r="DY133" s="149">
        <v>146811.48964857534</v>
      </c>
      <c r="DZ133" s="192"/>
      <c r="EA133" s="192">
        <v>24055350.861483026</v>
      </c>
      <c r="EB133" s="195">
        <v>2781.930248812655</v>
      </c>
      <c r="ED133" s="196"/>
      <c r="EE133" s="197"/>
      <c r="EF133" s="198">
        <v>315304.01590000006</v>
      </c>
      <c r="EH133" s="196">
        <v>24370654.877383027</v>
      </c>
      <c r="EI133" s="198">
        <v>2030887.9064485857</v>
      </c>
      <c r="EK133" s="199">
        <v>2</v>
      </c>
    </row>
    <row r="134" spans="1:141" ht="13.8" x14ac:dyDescent="0.25">
      <c r="A134" s="30">
        <v>403</v>
      </c>
      <c r="B134" s="235" t="s">
        <v>177</v>
      </c>
      <c r="C134" s="180">
        <v>2996</v>
      </c>
      <c r="D134" s="180">
        <v>9804071.9512611609</v>
      </c>
      <c r="E134" s="181">
        <v>3075386.2973232982</v>
      </c>
      <c r="F134" s="200">
        <v>-110112</v>
      </c>
      <c r="G134" s="181">
        <f t="shared" si="72"/>
        <v>9693959.9512611609</v>
      </c>
      <c r="H134" s="183">
        <f t="shared" si="41"/>
        <v>3235.6341626372368</v>
      </c>
      <c r="I134" s="184">
        <v>1956638.9035427652</v>
      </c>
      <c r="J134" s="181">
        <f t="shared" si="42"/>
        <v>11650598.854803925</v>
      </c>
      <c r="K134" s="183">
        <f t="shared" si="43"/>
        <v>3888.7179088130592</v>
      </c>
      <c r="L134" s="185">
        <v>73290.703360000014</v>
      </c>
      <c r="M134" s="185">
        <v>0</v>
      </c>
      <c r="N134" s="186">
        <v>-73290.703360000014</v>
      </c>
      <c r="O134" s="187">
        <v>-2630</v>
      </c>
      <c r="P134" s="159">
        <f t="shared" si="44"/>
        <v>11574678.151443925</v>
      </c>
      <c r="Q134" s="188">
        <v>144311</v>
      </c>
      <c r="R134" s="189"/>
      <c r="S134" s="190"/>
      <c r="U134" s="184"/>
      <c r="W134" s="82">
        <v>402</v>
      </c>
      <c r="X134" s="82" t="s">
        <v>557</v>
      </c>
      <c r="Y134" s="192">
        <v>9485</v>
      </c>
      <c r="Z134" s="192">
        <v>27325483.432143308</v>
      </c>
      <c r="AA134" s="192">
        <v>8731021.2124372516</v>
      </c>
      <c r="AB134" s="192">
        <v>-380912</v>
      </c>
      <c r="AD134" s="193">
        <f t="shared" si="62"/>
        <v>26944571.432143308</v>
      </c>
      <c r="AE134" s="194"/>
      <c r="AF134" s="149">
        <v>5430753.568658418</v>
      </c>
      <c r="AG134" s="194"/>
      <c r="AH134" s="149">
        <f t="shared" si="63"/>
        <v>-111429.17316173633</v>
      </c>
      <c r="AI134" s="149">
        <v>-159369.63138248338</v>
      </c>
      <c r="AJ134" s="192"/>
      <c r="AK134" s="192">
        <f t="shared" si="64"/>
        <v>32263895.82763999</v>
      </c>
      <c r="AL134" s="195">
        <f t="shared" si="45"/>
        <v>3401.5704615329455</v>
      </c>
      <c r="AM134" s="194"/>
      <c r="AN134" s="149">
        <v>0</v>
      </c>
      <c r="AP134" s="147">
        <f t="shared" si="46"/>
        <v>-1448985.9471424669</v>
      </c>
      <c r="AQ134" s="148">
        <f t="shared" si="47"/>
        <v>-4.2980186529954896E-2</v>
      </c>
      <c r="AR134" s="149">
        <f t="shared" si="65"/>
        <v>-152.76604608776668</v>
      </c>
      <c r="AT134" s="82">
        <v>402</v>
      </c>
      <c r="AU134" s="82" t="s">
        <v>557</v>
      </c>
      <c r="AV134" s="192">
        <v>9485</v>
      </c>
      <c r="AW134" s="192">
        <v>27221654.332072124</v>
      </c>
      <c r="AX134" s="192">
        <v>8722986.809919117</v>
      </c>
      <c r="AY134" s="192">
        <v>-380912</v>
      </c>
      <c r="BA134" s="193">
        <f t="shared" si="66"/>
        <v>26840742.332072124</v>
      </c>
      <c r="BB134" s="194"/>
      <c r="BC134" s="149">
        <v>5430753.568658418</v>
      </c>
      <c r="BD134" s="194"/>
      <c r="BE134" s="149">
        <v>-159369.63138248338</v>
      </c>
      <c r="BF134" s="192"/>
      <c r="BG134" s="192">
        <f t="shared" si="67"/>
        <v>32112126.269348059</v>
      </c>
      <c r="BH134" s="195">
        <f t="shared" si="48"/>
        <v>3385.5694538058046</v>
      </c>
      <c r="BI134" s="194"/>
      <c r="BJ134" s="149">
        <v>0</v>
      </c>
      <c r="BL134" s="147">
        <f t="shared" si="49"/>
        <v>-1600755.5054343976</v>
      </c>
      <c r="BM134" s="148">
        <f t="shared" si="50"/>
        <v>-4.7482013437124125E-2</v>
      </c>
      <c r="BN134" s="149">
        <f t="shared" si="68"/>
        <v>-168.76705381490748</v>
      </c>
      <c r="BP134" s="82">
        <v>402</v>
      </c>
      <c r="BQ134" s="82" t="s">
        <v>557</v>
      </c>
      <c r="BR134" s="192">
        <v>9485</v>
      </c>
      <c r="BS134" s="192">
        <v>27465773.285654724</v>
      </c>
      <c r="BT134" s="192">
        <v>8959412.3689666335</v>
      </c>
      <c r="BU134" s="192">
        <v>-380912</v>
      </c>
      <c r="BW134" s="193">
        <f t="shared" si="69"/>
        <v>27084861.285654724</v>
      </c>
      <c r="BX134" s="194"/>
      <c r="BY134" s="149">
        <v>5419469.7125128703</v>
      </c>
      <c r="BZ134" s="194"/>
      <c r="CA134" s="149">
        <v>-741133.57033154834</v>
      </c>
      <c r="CB134" s="192"/>
      <c r="CC134" s="192">
        <f t="shared" si="70"/>
        <v>31763197.427836046</v>
      </c>
      <c r="CD134" s="195">
        <f t="shared" si="51"/>
        <v>3348.7820166405954</v>
      </c>
      <c r="CE134" s="194"/>
      <c r="CF134" s="149">
        <v>0</v>
      </c>
      <c r="CH134" s="147">
        <f t="shared" si="52"/>
        <v>-1949684.3469464108</v>
      </c>
      <c r="CI134" s="148">
        <f t="shared" si="53"/>
        <v>-5.7832028717426126E-2</v>
      </c>
      <c r="CJ134" s="149">
        <f t="shared" si="71"/>
        <v>-205.55449098011712</v>
      </c>
      <c r="CL134" s="82">
        <v>402</v>
      </c>
      <c r="CM134" s="82" t="s">
        <v>557</v>
      </c>
      <c r="CN134" s="192">
        <v>9485</v>
      </c>
      <c r="CO134" s="192">
        <v>26889630.655489542</v>
      </c>
      <c r="CP134" s="192">
        <v>8568031.5639131311</v>
      </c>
      <c r="CQ134" s="192">
        <v>-380912</v>
      </c>
      <c r="CS134" s="193">
        <f t="shared" si="54"/>
        <v>26508718.655489542</v>
      </c>
      <c r="CT134" s="194"/>
      <c r="CU134" s="149">
        <v>5419469.7125128703</v>
      </c>
      <c r="CV134" s="194"/>
      <c r="CW134" s="149">
        <v>-741133.57033154834</v>
      </c>
      <c r="CX134" s="192"/>
      <c r="CY134" s="192">
        <f t="shared" si="55"/>
        <v>31187054.797670864</v>
      </c>
      <c r="CZ134" s="195">
        <f t="shared" si="56"/>
        <v>3288.0395147781619</v>
      </c>
      <c r="DA134" s="194"/>
      <c r="DB134" s="149">
        <v>0</v>
      </c>
      <c r="DD134" s="147">
        <f t="shared" si="57"/>
        <v>-2525826.9771115929</v>
      </c>
      <c r="DE134" s="148">
        <f t="shared" si="58"/>
        <v>-7.492171668934379E-2</v>
      </c>
      <c r="DF134" s="149">
        <f t="shared" si="59"/>
        <v>-266.29699284255065</v>
      </c>
      <c r="DH134" s="196">
        <v>210837.04620000001</v>
      </c>
      <c r="DI134" s="197">
        <v>331820.26420000009</v>
      </c>
      <c r="DJ134" s="198">
        <f t="shared" si="60"/>
        <v>120983.21800000008</v>
      </c>
      <c r="DL134" s="196" t="e">
        <f>#REF!+DJ134</f>
        <v>#REF!</v>
      </c>
      <c r="DM134" s="198" t="e">
        <f t="shared" si="61"/>
        <v>#REF!</v>
      </c>
      <c r="DN134" s="82">
        <v>402</v>
      </c>
      <c r="DO134" s="82" t="s">
        <v>176</v>
      </c>
      <c r="DP134" s="192">
        <v>9617</v>
      </c>
      <c r="DQ134" s="192">
        <v>28869919.597976558</v>
      </c>
      <c r="DR134" s="192">
        <v>8568031.5639131274</v>
      </c>
      <c r="DS134" s="192">
        <v>-462327</v>
      </c>
      <c r="DU134" s="193">
        <v>28489007.597976558</v>
      </c>
      <c r="DV134" s="194"/>
      <c r="DW134" s="149">
        <v>5076165.739021806</v>
      </c>
      <c r="DX134" s="194"/>
      <c r="DY134" s="149">
        <v>147708.43778409253</v>
      </c>
      <c r="DZ134" s="192"/>
      <c r="EA134" s="192">
        <v>33712881.774782456</v>
      </c>
      <c r="EB134" s="195">
        <v>3505.5507720476717</v>
      </c>
      <c r="ED134" s="196"/>
      <c r="EE134" s="197"/>
      <c r="EF134" s="198">
        <v>120983.21800000008</v>
      </c>
      <c r="EH134" s="196">
        <v>33833864.992782459</v>
      </c>
      <c r="EI134" s="198">
        <v>2819488.7493985384</v>
      </c>
      <c r="EK134" s="199">
        <v>11</v>
      </c>
    </row>
    <row r="135" spans="1:141" ht="13.8" x14ac:dyDescent="0.25">
      <c r="A135" s="30">
        <v>405</v>
      </c>
      <c r="B135" s="235" t="s">
        <v>811</v>
      </c>
      <c r="C135" s="180">
        <v>72634</v>
      </c>
      <c r="D135" s="180">
        <v>103138451.99930538</v>
      </c>
      <c r="E135" s="181">
        <v>19581299.862931471</v>
      </c>
      <c r="F135" s="200">
        <v>-5814395</v>
      </c>
      <c r="G135" s="181">
        <f t="shared" si="72"/>
        <v>97324056.999305382</v>
      </c>
      <c r="H135" s="183">
        <f t="shared" si="41"/>
        <v>1339.9242365738551</v>
      </c>
      <c r="I135" s="184">
        <v>32469188.430133145</v>
      </c>
      <c r="J135" s="181">
        <f t="shared" si="42"/>
        <v>129793245.42943853</v>
      </c>
      <c r="K135" s="183">
        <f t="shared" si="43"/>
        <v>1786.9488866018467</v>
      </c>
      <c r="L135" s="185">
        <v>2806070.8601520001</v>
      </c>
      <c r="M135" s="185">
        <v>998856.12119999994</v>
      </c>
      <c r="N135" s="186">
        <v>-1807214.7389520002</v>
      </c>
      <c r="O135" s="187">
        <v>13448</v>
      </c>
      <c r="P135" s="159">
        <f t="shared" si="44"/>
        <v>127999478.69048654</v>
      </c>
      <c r="Q135" s="188">
        <v>3128336</v>
      </c>
      <c r="R135" s="189"/>
      <c r="S135" s="190"/>
      <c r="U135" s="184"/>
      <c r="W135" s="82">
        <v>403</v>
      </c>
      <c r="X135" s="82" t="s">
        <v>558</v>
      </c>
      <c r="Y135" s="192">
        <v>2996</v>
      </c>
      <c r="Z135" s="192">
        <v>9806897.2113578264</v>
      </c>
      <c r="AA135" s="192">
        <v>3075386.2973232982</v>
      </c>
      <c r="AB135" s="192">
        <v>-98903</v>
      </c>
      <c r="AD135" s="193">
        <f t="shared" si="62"/>
        <v>9707994.2113578264</v>
      </c>
      <c r="AE135" s="194"/>
      <c r="AF135" s="149">
        <v>1994440.263243845</v>
      </c>
      <c r="AG135" s="194"/>
      <c r="AH135" s="149">
        <f t="shared" si="63"/>
        <v>-36095.157064681669</v>
      </c>
      <c r="AI135" s="149">
        <v>-51624.468825067976</v>
      </c>
      <c r="AJ135" s="192"/>
      <c r="AK135" s="192">
        <f t="shared" si="64"/>
        <v>11666339.317536989</v>
      </c>
      <c r="AL135" s="195">
        <f t="shared" si="45"/>
        <v>3893.9717348254303</v>
      </c>
      <c r="AM135" s="194"/>
      <c r="AN135" s="149">
        <v>0</v>
      </c>
      <c r="AP135" s="147">
        <f t="shared" si="46"/>
        <v>-616881.38679871522</v>
      </c>
      <c r="AQ135" s="148">
        <f t="shared" si="47"/>
        <v>-5.0221468916614824E-2</v>
      </c>
      <c r="AR135" s="149">
        <f t="shared" si="65"/>
        <v>-205.90166448555249</v>
      </c>
      <c r="AT135" s="82">
        <v>403</v>
      </c>
      <c r="AU135" s="82" t="s">
        <v>558</v>
      </c>
      <c r="AV135" s="192">
        <v>2996</v>
      </c>
      <c r="AW135" s="192">
        <v>9795421.4241242744</v>
      </c>
      <c r="AX135" s="192">
        <v>3096860.1384104542</v>
      </c>
      <c r="AY135" s="192">
        <v>-98903</v>
      </c>
      <c r="BA135" s="193">
        <f t="shared" si="66"/>
        <v>9696518.4241242744</v>
      </c>
      <c r="BB135" s="194"/>
      <c r="BC135" s="149">
        <v>1994440.263243845</v>
      </c>
      <c r="BD135" s="194"/>
      <c r="BE135" s="149">
        <v>-51624.468825067976</v>
      </c>
      <c r="BF135" s="192"/>
      <c r="BG135" s="192">
        <f t="shared" si="67"/>
        <v>11639334.218543051</v>
      </c>
      <c r="BH135" s="195">
        <f t="shared" si="48"/>
        <v>3884.9580168701773</v>
      </c>
      <c r="BI135" s="194"/>
      <c r="BJ135" s="149">
        <v>0</v>
      </c>
      <c r="BL135" s="147">
        <f t="shared" si="49"/>
        <v>-643886.48579265364</v>
      </c>
      <c r="BM135" s="148">
        <f t="shared" si="50"/>
        <v>-5.2420004597440471E-2</v>
      </c>
      <c r="BN135" s="149">
        <f t="shared" si="68"/>
        <v>-214.91538244080562</v>
      </c>
      <c r="BP135" s="82">
        <v>403</v>
      </c>
      <c r="BQ135" s="82" t="s">
        <v>558</v>
      </c>
      <c r="BR135" s="192">
        <v>2996</v>
      </c>
      <c r="BS135" s="192">
        <v>9785520.1649977453</v>
      </c>
      <c r="BT135" s="192">
        <v>3085953.8450650843</v>
      </c>
      <c r="BU135" s="192">
        <v>-98903</v>
      </c>
      <c r="BW135" s="193">
        <f t="shared" si="69"/>
        <v>9686617.1649977453</v>
      </c>
      <c r="BX135" s="194"/>
      <c r="BY135" s="149">
        <v>1992281.7442239523</v>
      </c>
      <c r="BZ135" s="194"/>
      <c r="CA135" s="149">
        <v>-240074.76559299891</v>
      </c>
      <c r="CB135" s="192"/>
      <c r="CC135" s="192">
        <f t="shared" si="70"/>
        <v>11438824.143628698</v>
      </c>
      <c r="CD135" s="195">
        <f t="shared" si="51"/>
        <v>3818.0320906637844</v>
      </c>
      <c r="CE135" s="194"/>
      <c r="CF135" s="149">
        <v>0</v>
      </c>
      <c r="CH135" s="147">
        <f t="shared" si="52"/>
        <v>-844396.5607070066</v>
      </c>
      <c r="CI135" s="148">
        <f t="shared" si="53"/>
        <v>-6.8743905286091075E-2</v>
      </c>
      <c r="CJ135" s="149">
        <f t="shared" si="71"/>
        <v>-281.84130864719845</v>
      </c>
      <c r="CL135" s="82">
        <v>403</v>
      </c>
      <c r="CM135" s="82" t="s">
        <v>558</v>
      </c>
      <c r="CN135" s="192">
        <v>2996</v>
      </c>
      <c r="CO135" s="192">
        <v>9668550.9564627241</v>
      </c>
      <c r="CP135" s="192">
        <v>2947153.3065478154</v>
      </c>
      <c r="CQ135" s="192">
        <v>-98903</v>
      </c>
      <c r="CS135" s="193">
        <f t="shared" si="54"/>
        <v>9569647.9564627241</v>
      </c>
      <c r="CT135" s="194"/>
      <c r="CU135" s="149">
        <v>1992281.7442239523</v>
      </c>
      <c r="CV135" s="194"/>
      <c r="CW135" s="149">
        <v>-240074.76559299891</v>
      </c>
      <c r="CX135" s="192"/>
      <c r="CY135" s="192">
        <f t="shared" si="55"/>
        <v>11321854.935093677</v>
      </c>
      <c r="CZ135" s="195">
        <f t="shared" si="56"/>
        <v>3778.9902987629093</v>
      </c>
      <c r="DA135" s="194"/>
      <c r="DB135" s="149">
        <v>0</v>
      </c>
      <c r="DD135" s="147">
        <f t="shared" si="57"/>
        <v>-961365.76924202777</v>
      </c>
      <c r="DE135" s="148">
        <f t="shared" si="58"/>
        <v>-7.8266587598046417E-2</v>
      </c>
      <c r="DF135" s="149">
        <f t="shared" si="59"/>
        <v>-320.88310054807334</v>
      </c>
      <c r="DH135" s="196">
        <v>48937.031999999999</v>
      </c>
      <c r="DI135" s="197">
        <v>10874.896000000001</v>
      </c>
      <c r="DJ135" s="198">
        <f t="shared" si="60"/>
        <v>-38062.135999999999</v>
      </c>
      <c r="DL135" s="196" t="e">
        <f>#REF!+DJ135</f>
        <v>#REF!</v>
      </c>
      <c r="DM135" s="198" t="e">
        <f t="shared" si="61"/>
        <v>#REF!</v>
      </c>
      <c r="DN135" s="82">
        <v>403</v>
      </c>
      <c r="DO135" s="82" t="s">
        <v>177</v>
      </c>
      <c r="DP135" s="192">
        <v>3078</v>
      </c>
      <c r="DQ135" s="192">
        <v>10455399.297677789</v>
      </c>
      <c r="DR135" s="192">
        <v>2947153.3065478164</v>
      </c>
      <c r="DS135" s="192">
        <v>-151610</v>
      </c>
      <c r="DU135" s="193">
        <v>10356496.297677789</v>
      </c>
      <c r="DV135" s="194"/>
      <c r="DW135" s="149">
        <v>1878877.3410687507</v>
      </c>
      <c r="DX135" s="194"/>
      <c r="DY135" s="149">
        <v>47847.065589165519</v>
      </c>
      <c r="DZ135" s="192"/>
      <c r="EA135" s="192">
        <v>12283220.704335704</v>
      </c>
      <c r="EB135" s="195">
        <v>3990.6500014086109</v>
      </c>
      <c r="ED135" s="196"/>
      <c r="EE135" s="197"/>
      <c r="EF135" s="198">
        <v>-38062.135999999999</v>
      </c>
      <c r="EH135" s="196">
        <v>12245158.568335705</v>
      </c>
      <c r="EI135" s="198">
        <v>1020429.8806946421</v>
      </c>
      <c r="EK135" s="199">
        <v>14</v>
      </c>
    </row>
    <row r="136" spans="1:141" ht="13.8" x14ac:dyDescent="0.25">
      <c r="A136" s="30">
        <v>407</v>
      </c>
      <c r="B136" s="235" t="s">
        <v>812</v>
      </c>
      <c r="C136" s="180">
        <v>2606</v>
      </c>
      <c r="D136" s="180">
        <v>6950099.6505635409</v>
      </c>
      <c r="E136" s="181">
        <v>1963775.727420884</v>
      </c>
      <c r="F136" s="200">
        <v>-645641</v>
      </c>
      <c r="G136" s="181">
        <f t="shared" si="72"/>
        <v>6304458.6505635409</v>
      </c>
      <c r="H136" s="183">
        <f t="shared" si="41"/>
        <v>2419.208998681328</v>
      </c>
      <c r="I136" s="184">
        <v>1627391.963068936</v>
      </c>
      <c r="J136" s="181">
        <f t="shared" si="42"/>
        <v>7931850.6136324769</v>
      </c>
      <c r="K136" s="183">
        <f t="shared" si="43"/>
        <v>3043.6878793677961</v>
      </c>
      <c r="L136" s="185">
        <v>988684.76</v>
      </c>
      <c r="M136" s="185">
        <f>133934.7772-94032</f>
        <v>39902.777200000011</v>
      </c>
      <c r="N136" s="186">
        <f>M136-L136</f>
        <v>-948781.9828</v>
      </c>
      <c r="O136" s="187">
        <v>-1297</v>
      </c>
      <c r="P136" s="159">
        <f t="shared" si="44"/>
        <v>6981771.6308324765</v>
      </c>
      <c r="Q136" s="188">
        <v>215628</v>
      </c>
      <c r="R136" s="189"/>
      <c r="S136" s="190"/>
      <c r="U136" s="184"/>
      <c r="W136" s="82">
        <v>405</v>
      </c>
      <c r="X136" s="82" t="s">
        <v>559</v>
      </c>
      <c r="Y136" s="192">
        <v>72634</v>
      </c>
      <c r="Z136" s="192">
        <v>103075326.47604279</v>
      </c>
      <c r="AA136" s="192">
        <v>19581299.862931442</v>
      </c>
      <c r="AB136" s="192">
        <v>-5211217</v>
      </c>
      <c r="AD136" s="193">
        <f t="shared" si="62"/>
        <v>97864109.476042792</v>
      </c>
      <c r="AE136" s="194"/>
      <c r="AF136" s="149">
        <v>33629719.998111635</v>
      </c>
      <c r="AG136" s="194"/>
      <c r="AH136" s="149">
        <f t="shared" si="63"/>
        <v>-1130252.7569659255</v>
      </c>
      <c r="AI136" s="149">
        <v>-1616524.2919396376</v>
      </c>
      <c r="AJ136" s="192"/>
      <c r="AK136" s="192">
        <f t="shared" si="64"/>
        <v>130363576.71718851</v>
      </c>
      <c r="AL136" s="195">
        <f t="shared" si="45"/>
        <v>1794.8010121594364</v>
      </c>
      <c r="AM136" s="194"/>
      <c r="AN136" s="149">
        <v>0</v>
      </c>
      <c r="AP136" s="147">
        <f t="shared" si="46"/>
        <v>-10963839.942957699</v>
      </c>
      <c r="AQ136" s="148">
        <f t="shared" si="47"/>
        <v>-7.7577586869239504E-2</v>
      </c>
      <c r="AR136" s="149">
        <f t="shared" si="65"/>
        <v>-150.94638795822479</v>
      </c>
      <c r="AT136" s="82">
        <v>405</v>
      </c>
      <c r="AU136" s="82" t="s">
        <v>559</v>
      </c>
      <c r="AV136" s="192">
        <v>72634</v>
      </c>
      <c r="AW136" s="192">
        <v>102259031.41318297</v>
      </c>
      <c r="AX136" s="192">
        <v>19647880.983439989</v>
      </c>
      <c r="AY136" s="192">
        <v>-5211217</v>
      </c>
      <c r="BA136" s="193">
        <f t="shared" si="66"/>
        <v>97047814.413182974</v>
      </c>
      <c r="BB136" s="194"/>
      <c r="BC136" s="149">
        <v>33629719.998111635</v>
      </c>
      <c r="BD136" s="194"/>
      <c r="BE136" s="149">
        <v>-1616524.2919396376</v>
      </c>
      <c r="BF136" s="192"/>
      <c r="BG136" s="192">
        <f t="shared" si="67"/>
        <v>129061010.11935498</v>
      </c>
      <c r="BH136" s="195">
        <f t="shared" si="48"/>
        <v>1776.8677219945889</v>
      </c>
      <c r="BI136" s="194"/>
      <c r="BJ136" s="149">
        <v>0</v>
      </c>
      <c r="BL136" s="147">
        <f t="shared" si="49"/>
        <v>-12266406.540791228</v>
      </c>
      <c r="BM136" s="148">
        <f t="shared" si="50"/>
        <v>-8.6794245806449441E-2</v>
      </c>
      <c r="BN136" s="149">
        <f t="shared" si="68"/>
        <v>-168.87967812307224</v>
      </c>
      <c r="BP136" s="82">
        <v>405</v>
      </c>
      <c r="BQ136" s="82" t="s">
        <v>559</v>
      </c>
      <c r="BR136" s="192">
        <v>72634</v>
      </c>
      <c r="BS136" s="192">
        <v>102961897.06208245</v>
      </c>
      <c r="BT136" s="192">
        <v>20252085.846050426</v>
      </c>
      <c r="BU136" s="192">
        <v>-5211217</v>
      </c>
      <c r="BW136" s="193">
        <f t="shared" si="69"/>
        <v>97750680.062082455</v>
      </c>
      <c r="BX136" s="194"/>
      <c r="BY136" s="149">
        <v>33287613.238384265</v>
      </c>
      <c r="BZ136" s="194"/>
      <c r="CA136" s="149">
        <v>-7517495.0812152214</v>
      </c>
      <c r="CB136" s="192"/>
      <c r="CC136" s="192">
        <f t="shared" si="70"/>
        <v>123520798.2192515</v>
      </c>
      <c r="CD136" s="195">
        <f t="shared" si="51"/>
        <v>1700.5919847351308</v>
      </c>
      <c r="CE136" s="194"/>
      <c r="CF136" s="149">
        <v>0</v>
      </c>
      <c r="CH136" s="147">
        <f t="shared" si="52"/>
        <v>-17806618.440894708</v>
      </c>
      <c r="CI136" s="148">
        <f t="shared" si="53"/>
        <v>-0.12599549939920543</v>
      </c>
      <c r="CJ136" s="149">
        <f t="shared" si="71"/>
        <v>-245.15541538253032</v>
      </c>
      <c r="CL136" s="82">
        <v>405</v>
      </c>
      <c r="CM136" s="82" t="s">
        <v>559</v>
      </c>
      <c r="CN136" s="192">
        <v>72634</v>
      </c>
      <c r="CO136" s="192">
        <v>98433373.856257468</v>
      </c>
      <c r="CP136" s="192">
        <v>16777787.808609191</v>
      </c>
      <c r="CQ136" s="192">
        <v>-5211217</v>
      </c>
      <c r="CS136" s="193">
        <f t="shared" si="54"/>
        <v>93222156.856257468</v>
      </c>
      <c r="CT136" s="194"/>
      <c r="CU136" s="149">
        <v>33287613.238384265</v>
      </c>
      <c r="CV136" s="194"/>
      <c r="CW136" s="149">
        <v>-7517495.0812152214</v>
      </c>
      <c r="CX136" s="192"/>
      <c r="CY136" s="192">
        <f t="shared" si="55"/>
        <v>118992275.01342651</v>
      </c>
      <c r="CZ136" s="195">
        <f t="shared" si="56"/>
        <v>1638.2448304296406</v>
      </c>
      <c r="DA136" s="194"/>
      <c r="DB136" s="149">
        <v>0</v>
      </c>
      <c r="DD136" s="147">
        <f t="shared" si="57"/>
        <v>-22335141.646719694</v>
      </c>
      <c r="DE136" s="148">
        <f t="shared" si="58"/>
        <v>-0.15803827859126302</v>
      </c>
      <c r="DF136" s="149">
        <f t="shared" si="59"/>
        <v>-307.50256968802069</v>
      </c>
      <c r="DH136" s="196">
        <v>2824138.4450139999</v>
      </c>
      <c r="DI136" s="197">
        <v>848581.72849999997</v>
      </c>
      <c r="DJ136" s="198">
        <f t="shared" si="60"/>
        <v>-1975556.716514</v>
      </c>
      <c r="DL136" s="196" t="e">
        <f>#REF!+DJ136</f>
        <v>#REF!</v>
      </c>
      <c r="DM136" s="198" t="e">
        <f t="shared" si="61"/>
        <v>#REF!</v>
      </c>
      <c r="DN136" s="82">
        <v>405</v>
      </c>
      <c r="DO136" s="82" t="s">
        <v>811</v>
      </c>
      <c r="DP136" s="192">
        <v>72699</v>
      </c>
      <c r="DQ136" s="192">
        <v>113861289.24226946</v>
      </c>
      <c r="DR136" s="192">
        <v>16777787.808609217</v>
      </c>
      <c r="DS136" s="192">
        <v>-5379259</v>
      </c>
      <c r="DU136" s="193">
        <v>108650072.24226946</v>
      </c>
      <c r="DV136" s="194"/>
      <c r="DW136" s="149">
        <v>31179102.393596947</v>
      </c>
      <c r="DX136" s="194"/>
      <c r="DY136" s="149">
        <v>1498242.0242798103</v>
      </c>
      <c r="DZ136" s="192"/>
      <c r="EA136" s="192">
        <v>141327416.66014621</v>
      </c>
      <c r="EB136" s="195">
        <v>1944.0077120750796</v>
      </c>
      <c r="ED136" s="196"/>
      <c r="EE136" s="197"/>
      <c r="EF136" s="198">
        <v>-1975556.716514</v>
      </c>
      <c r="EH136" s="196">
        <v>139351859.94363222</v>
      </c>
      <c r="EI136" s="198">
        <v>11612654.995302685</v>
      </c>
      <c r="EK136" s="199">
        <v>9</v>
      </c>
    </row>
    <row r="137" spans="1:141" ht="13.8" x14ac:dyDescent="0.25">
      <c r="A137" s="30">
        <v>408</v>
      </c>
      <c r="B137" s="235" t="s">
        <v>813</v>
      </c>
      <c r="C137" s="180">
        <v>14278</v>
      </c>
      <c r="D137" s="180">
        <v>34258870.490293831</v>
      </c>
      <c r="E137" s="181">
        <v>9857432.1709469799</v>
      </c>
      <c r="F137" s="200">
        <v>-79413</v>
      </c>
      <c r="G137" s="181">
        <f t="shared" si="72"/>
        <v>34179457.490293831</v>
      </c>
      <c r="H137" s="183">
        <f t="shared" si="41"/>
        <v>2393.8547058617337</v>
      </c>
      <c r="I137" s="184">
        <v>7242552.3529035095</v>
      </c>
      <c r="J137" s="181">
        <f t="shared" si="42"/>
        <v>41422009.843197338</v>
      </c>
      <c r="K137" s="183">
        <f t="shared" si="43"/>
        <v>2901.1072869587715</v>
      </c>
      <c r="L137" s="185">
        <v>171447.89535999997</v>
      </c>
      <c r="M137" s="185">
        <v>115228.008</v>
      </c>
      <c r="N137" s="186">
        <v>-56219.887359999964</v>
      </c>
      <c r="O137" s="187">
        <v>-12326</v>
      </c>
      <c r="P137" s="159">
        <f t="shared" si="44"/>
        <v>41353463.955837339</v>
      </c>
      <c r="Q137" s="188">
        <v>676407</v>
      </c>
      <c r="R137" s="189"/>
      <c r="S137" s="190"/>
      <c r="U137" s="184"/>
      <c r="W137" s="82">
        <v>407</v>
      </c>
      <c r="X137" s="82" t="s">
        <v>560</v>
      </c>
      <c r="Y137" s="192">
        <v>2606</v>
      </c>
      <c r="Z137" s="192">
        <v>6945352.6187075675</v>
      </c>
      <c r="AA137" s="192">
        <v>1963775.727420883</v>
      </c>
      <c r="AB137" s="192">
        <v>-614198</v>
      </c>
      <c r="AD137" s="193">
        <f t="shared" si="62"/>
        <v>6331154.6187075675</v>
      </c>
      <c r="AE137" s="194"/>
      <c r="AF137" s="149">
        <v>1661784.9926742949</v>
      </c>
      <c r="AG137" s="194"/>
      <c r="AH137" s="149">
        <f t="shared" si="63"/>
        <v>-32450.949329355393</v>
      </c>
      <c r="AI137" s="149">
        <v>-46412.404273380394</v>
      </c>
      <c r="AJ137" s="192"/>
      <c r="AK137" s="192">
        <f t="shared" si="64"/>
        <v>7960488.6620525066</v>
      </c>
      <c r="AL137" s="195">
        <f t="shared" si="45"/>
        <v>3054.6771535120902</v>
      </c>
      <c r="AM137" s="194"/>
      <c r="AN137" s="149">
        <v>0</v>
      </c>
      <c r="AP137" s="147">
        <f t="shared" si="46"/>
        <v>-358601.55958373472</v>
      </c>
      <c r="AQ137" s="148">
        <f t="shared" si="47"/>
        <v>-4.310586254384955E-2</v>
      </c>
      <c r="AR137" s="149">
        <f t="shared" si="65"/>
        <v>-137.60612416873934</v>
      </c>
      <c r="AT137" s="82">
        <v>407</v>
      </c>
      <c r="AU137" s="82" t="s">
        <v>560</v>
      </c>
      <c r="AV137" s="192">
        <v>2606</v>
      </c>
      <c r="AW137" s="192">
        <v>6920946.526684802</v>
      </c>
      <c r="AX137" s="192">
        <v>1965947.554842928</v>
      </c>
      <c r="AY137" s="192">
        <v>-614198</v>
      </c>
      <c r="BA137" s="193">
        <f t="shared" si="66"/>
        <v>6306748.526684802</v>
      </c>
      <c r="BB137" s="194"/>
      <c r="BC137" s="149">
        <v>1661784.9926742949</v>
      </c>
      <c r="BD137" s="194"/>
      <c r="BE137" s="149">
        <v>-46412.404273380394</v>
      </c>
      <c r="BF137" s="192"/>
      <c r="BG137" s="192">
        <f t="shared" si="67"/>
        <v>7922121.1150857164</v>
      </c>
      <c r="BH137" s="195">
        <f t="shared" si="48"/>
        <v>3039.9543803091774</v>
      </c>
      <c r="BI137" s="194"/>
      <c r="BJ137" s="149">
        <v>0</v>
      </c>
      <c r="BL137" s="147">
        <f t="shared" si="49"/>
        <v>-396969.10655052494</v>
      </c>
      <c r="BM137" s="148">
        <f t="shared" si="50"/>
        <v>-4.7717850867645357E-2</v>
      </c>
      <c r="BN137" s="149">
        <f t="shared" si="68"/>
        <v>-152.32889737165195</v>
      </c>
      <c r="BP137" s="82">
        <v>407</v>
      </c>
      <c r="BQ137" s="82" t="s">
        <v>560</v>
      </c>
      <c r="BR137" s="192">
        <v>2606</v>
      </c>
      <c r="BS137" s="192">
        <v>6910835.7510244194</v>
      </c>
      <c r="BT137" s="192">
        <v>1954648.6323185379</v>
      </c>
      <c r="BU137" s="192">
        <v>-614198</v>
      </c>
      <c r="BW137" s="193">
        <f t="shared" si="69"/>
        <v>6296637.7510244194</v>
      </c>
      <c r="BX137" s="194"/>
      <c r="BY137" s="149">
        <v>1654614.2752497124</v>
      </c>
      <c r="BZ137" s="194"/>
      <c r="CA137" s="149">
        <v>-215836.54670222418</v>
      </c>
      <c r="CB137" s="192"/>
      <c r="CC137" s="192">
        <f t="shared" si="70"/>
        <v>7735415.4795719078</v>
      </c>
      <c r="CD137" s="195">
        <f t="shared" si="51"/>
        <v>2968.3098540183837</v>
      </c>
      <c r="CE137" s="194"/>
      <c r="CF137" s="149">
        <v>0</v>
      </c>
      <c r="CH137" s="147">
        <f t="shared" si="52"/>
        <v>-583674.74206433352</v>
      </c>
      <c r="CI137" s="148">
        <f t="shared" si="53"/>
        <v>-7.0160886168335532E-2</v>
      </c>
      <c r="CJ137" s="149">
        <f t="shared" si="71"/>
        <v>-223.9734236624457</v>
      </c>
      <c r="CL137" s="82">
        <v>407</v>
      </c>
      <c r="CM137" s="82" t="s">
        <v>560</v>
      </c>
      <c r="CN137" s="192">
        <v>2606</v>
      </c>
      <c r="CO137" s="192">
        <v>6700013.8817841653</v>
      </c>
      <c r="CP137" s="192">
        <v>1863035.5259042992</v>
      </c>
      <c r="CQ137" s="192">
        <v>-614198</v>
      </c>
      <c r="CS137" s="193">
        <f t="shared" si="54"/>
        <v>6085815.8817841653</v>
      </c>
      <c r="CT137" s="194"/>
      <c r="CU137" s="149">
        <v>1654614.2752497124</v>
      </c>
      <c r="CV137" s="194"/>
      <c r="CW137" s="149">
        <v>-215836.54670222418</v>
      </c>
      <c r="CX137" s="192"/>
      <c r="CY137" s="192">
        <f t="shared" si="55"/>
        <v>7524593.6103316536</v>
      </c>
      <c r="CZ137" s="195">
        <f t="shared" si="56"/>
        <v>2887.4112088763059</v>
      </c>
      <c r="DA137" s="194"/>
      <c r="DB137" s="149">
        <v>0</v>
      </c>
      <c r="DD137" s="147">
        <f t="shared" si="57"/>
        <v>-794496.61130458768</v>
      </c>
      <c r="DE137" s="148">
        <f t="shared" si="58"/>
        <v>-9.5502824243721446E-2</v>
      </c>
      <c r="DF137" s="149">
        <f t="shared" si="59"/>
        <v>-304.87206880452328</v>
      </c>
      <c r="DH137" s="196">
        <v>941630.05740000005</v>
      </c>
      <c r="DI137" s="197">
        <v>118536.3664</v>
      </c>
      <c r="DJ137" s="198">
        <f t="shared" si="60"/>
        <v>-823093.69100000011</v>
      </c>
      <c r="DL137" s="196" t="e">
        <f>#REF!+DJ137</f>
        <v>#REF!</v>
      </c>
      <c r="DM137" s="198" t="e">
        <f t="shared" si="61"/>
        <v>#REF!</v>
      </c>
      <c r="DN137" s="82">
        <v>407</v>
      </c>
      <c r="DO137" s="82" t="s">
        <v>812</v>
      </c>
      <c r="DP137" s="192">
        <v>2665</v>
      </c>
      <c r="DQ137" s="192">
        <v>7334933.9864059724</v>
      </c>
      <c r="DR137" s="192">
        <v>1863035.5259042992</v>
      </c>
      <c r="DS137" s="192">
        <v>-616378</v>
      </c>
      <c r="DU137" s="193">
        <v>6720735.9864059724</v>
      </c>
      <c r="DV137" s="194"/>
      <c r="DW137" s="149">
        <v>1555337.8616745914</v>
      </c>
      <c r="DX137" s="194"/>
      <c r="DY137" s="149">
        <v>43016.37355567659</v>
      </c>
      <c r="DZ137" s="192"/>
      <c r="EA137" s="192">
        <v>8319090.2216362413</v>
      </c>
      <c r="EB137" s="195">
        <v>3121.6098392631297</v>
      </c>
      <c r="ED137" s="196"/>
      <c r="EE137" s="197"/>
      <c r="EF137" s="198">
        <v>-823093.69100000011</v>
      </c>
      <c r="EH137" s="196">
        <v>7495996.5306362417</v>
      </c>
      <c r="EI137" s="198">
        <v>624666.37755302014</v>
      </c>
      <c r="EK137" s="199">
        <v>1</v>
      </c>
    </row>
    <row r="138" spans="1:141" ht="13.8" x14ac:dyDescent="0.25">
      <c r="A138" s="30">
        <v>410</v>
      </c>
      <c r="B138" s="235" t="s">
        <v>873</v>
      </c>
      <c r="C138" s="180">
        <v>18903</v>
      </c>
      <c r="D138" s="180">
        <v>37346358.576169647</v>
      </c>
      <c r="E138" s="181">
        <v>11068446.376815723</v>
      </c>
      <c r="F138" s="200">
        <v>-2256204</v>
      </c>
      <c r="G138" s="181">
        <f t="shared" si="72"/>
        <v>35090154.576169647</v>
      </c>
      <c r="H138" s="183">
        <f t="shared" si="41"/>
        <v>1856.3272801232422</v>
      </c>
      <c r="I138" s="184">
        <v>7566389.0023163501</v>
      </c>
      <c r="J138" s="181">
        <f t="shared" si="42"/>
        <v>42656543.578485996</v>
      </c>
      <c r="K138" s="183">
        <f t="shared" si="43"/>
        <v>2256.6017869378402</v>
      </c>
      <c r="L138" s="185">
        <v>364846.01496000006</v>
      </c>
      <c r="M138" s="185">
        <v>424209.77760000003</v>
      </c>
      <c r="N138" s="186">
        <v>59363.762639999972</v>
      </c>
      <c r="O138" s="187">
        <v>7382</v>
      </c>
      <c r="P138" s="159">
        <f t="shared" si="44"/>
        <v>42723289.341125995</v>
      </c>
      <c r="Q138" s="188">
        <v>1143788</v>
      </c>
      <c r="R138" s="189"/>
      <c r="S138" s="190"/>
      <c r="U138" s="184"/>
      <c r="W138" s="82">
        <v>408</v>
      </c>
      <c r="X138" s="82" t="s">
        <v>561</v>
      </c>
      <c r="Y138" s="192">
        <v>14278</v>
      </c>
      <c r="Z138" s="192">
        <v>34244066.108119354</v>
      </c>
      <c r="AA138" s="192">
        <v>9857432.1709469687</v>
      </c>
      <c r="AB138" s="192">
        <v>-345695</v>
      </c>
      <c r="AD138" s="193">
        <f t="shared" si="62"/>
        <v>33898371.108119354</v>
      </c>
      <c r="AE138" s="194"/>
      <c r="AF138" s="149">
        <v>7441320.7722566705</v>
      </c>
      <c r="AG138" s="194"/>
      <c r="AH138" s="149">
        <f t="shared" si="63"/>
        <v>-179957.99771395454</v>
      </c>
      <c r="AI138" s="149">
        <v>-257381.7874280978</v>
      </c>
      <c r="AJ138" s="192"/>
      <c r="AK138" s="192">
        <f t="shared" si="64"/>
        <v>41159733.882662073</v>
      </c>
      <c r="AL138" s="195">
        <f t="shared" si="45"/>
        <v>2882.7380503335253</v>
      </c>
      <c r="AM138" s="194"/>
      <c r="AN138" s="149">
        <v>0</v>
      </c>
      <c r="AP138" s="147">
        <f t="shared" si="46"/>
        <v>-1519650.611696519</v>
      </c>
      <c r="AQ138" s="148">
        <f t="shared" si="47"/>
        <v>-3.560619792671537E-2</v>
      </c>
      <c r="AR138" s="149">
        <f t="shared" si="65"/>
        <v>-106.43301664774611</v>
      </c>
      <c r="AT138" s="82">
        <v>408</v>
      </c>
      <c r="AU138" s="82" t="s">
        <v>561</v>
      </c>
      <c r="AV138" s="192">
        <v>14278</v>
      </c>
      <c r="AW138" s="192">
        <v>34105395.15445891</v>
      </c>
      <c r="AX138" s="192">
        <v>9854947.8320036083</v>
      </c>
      <c r="AY138" s="192">
        <v>-345695</v>
      </c>
      <c r="BA138" s="193">
        <f t="shared" si="66"/>
        <v>33759700.15445891</v>
      </c>
      <c r="BB138" s="194"/>
      <c r="BC138" s="149">
        <v>7441320.7722566705</v>
      </c>
      <c r="BD138" s="194"/>
      <c r="BE138" s="149">
        <v>-257381.7874280978</v>
      </c>
      <c r="BF138" s="192"/>
      <c r="BG138" s="192">
        <f t="shared" si="67"/>
        <v>40943639.139287487</v>
      </c>
      <c r="BH138" s="195">
        <f t="shared" si="48"/>
        <v>2867.6032455026957</v>
      </c>
      <c r="BI138" s="194"/>
      <c r="BJ138" s="149">
        <v>0</v>
      </c>
      <c r="BL138" s="147">
        <f t="shared" si="49"/>
        <v>-1735745.3550711051</v>
      </c>
      <c r="BM138" s="148">
        <f t="shared" si="50"/>
        <v>-4.0669409262463423E-2</v>
      </c>
      <c r="BN138" s="149">
        <f t="shared" si="68"/>
        <v>-121.56782147857578</v>
      </c>
      <c r="BP138" s="82">
        <v>408</v>
      </c>
      <c r="BQ138" s="82" t="s">
        <v>561</v>
      </c>
      <c r="BR138" s="192">
        <v>14278</v>
      </c>
      <c r="BS138" s="192">
        <v>34423247.07098563</v>
      </c>
      <c r="BT138" s="192">
        <v>10166147.827050887</v>
      </c>
      <c r="BU138" s="192">
        <v>-345695</v>
      </c>
      <c r="BW138" s="193">
        <f t="shared" si="69"/>
        <v>34077552.07098563</v>
      </c>
      <c r="BX138" s="194"/>
      <c r="BY138" s="149">
        <v>7401270.0013826936</v>
      </c>
      <c r="BZ138" s="194"/>
      <c r="CA138" s="149">
        <v>-1196929.9382835112</v>
      </c>
      <c r="CB138" s="192"/>
      <c r="CC138" s="192">
        <f t="shared" si="70"/>
        <v>40281892.134084813</v>
      </c>
      <c r="CD138" s="195">
        <f t="shared" si="51"/>
        <v>2821.2559275868339</v>
      </c>
      <c r="CE138" s="194"/>
      <c r="CF138" s="149">
        <v>0</v>
      </c>
      <c r="CH138" s="147">
        <f t="shared" si="52"/>
        <v>-2397492.3602737784</v>
      </c>
      <c r="CI138" s="148">
        <f t="shared" si="53"/>
        <v>-5.6174483036199402E-2</v>
      </c>
      <c r="CJ138" s="149">
        <f t="shared" si="71"/>
        <v>-167.91513939443749</v>
      </c>
      <c r="CL138" s="82">
        <v>408</v>
      </c>
      <c r="CM138" s="82" t="s">
        <v>561</v>
      </c>
      <c r="CN138" s="192">
        <v>14278</v>
      </c>
      <c r="CO138" s="192">
        <v>32430086.46366781</v>
      </c>
      <c r="CP138" s="192">
        <v>9509208.3098213151</v>
      </c>
      <c r="CQ138" s="192">
        <v>-351005</v>
      </c>
      <c r="CS138" s="193">
        <f t="shared" si="54"/>
        <v>32079081.46366781</v>
      </c>
      <c r="CT138" s="194"/>
      <c r="CU138" s="149">
        <v>7401270.0013826936</v>
      </c>
      <c r="CV138" s="194"/>
      <c r="CW138" s="149">
        <v>-1196929.9382835112</v>
      </c>
      <c r="CX138" s="192"/>
      <c r="CY138" s="192">
        <f t="shared" si="55"/>
        <v>38283421.526766993</v>
      </c>
      <c r="CZ138" s="195">
        <f t="shared" si="56"/>
        <v>2681.2874020708077</v>
      </c>
      <c r="DA138" s="194"/>
      <c r="DB138" s="149">
        <v>0</v>
      </c>
      <c r="DD138" s="147">
        <f t="shared" si="57"/>
        <v>-4395962.9675915986</v>
      </c>
      <c r="DE138" s="148">
        <f t="shared" si="58"/>
        <v>-0.10299968051724509</v>
      </c>
      <c r="DF138" s="149">
        <f t="shared" si="59"/>
        <v>-307.88366491046355</v>
      </c>
      <c r="DH138" s="196">
        <v>166752.93653999997</v>
      </c>
      <c r="DI138" s="197">
        <v>142800.97810000001</v>
      </c>
      <c r="DJ138" s="198">
        <f t="shared" si="60"/>
        <v>-23951.958439999959</v>
      </c>
      <c r="DL138" s="196" t="e">
        <f>#REF!+DJ138</f>
        <v>#REF!</v>
      </c>
      <c r="DM138" s="198" t="e">
        <f t="shared" si="61"/>
        <v>#REF!</v>
      </c>
      <c r="DN138" s="82">
        <v>408</v>
      </c>
      <c r="DO138" s="82" t="s">
        <v>813</v>
      </c>
      <c r="DP138" s="192">
        <v>14427</v>
      </c>
      <c r="DQ138" s="192">
        <v>35848549.913560286</v>
      </c>
      <c r="DR138" s="192">
        <v>9509208.3098213151</v>
      </c>
      <c r="DS138" s="192">
        <v>-270017</v>
      </c>
      <c r="DU138" s="193">
        <v>35502854.913560286</v>
      </c>
      <c r="DV138" s="194"/>
      <c r="DW138" s="149">
        <v>6937980.6101405537</v>
      </c>
      <c r="DX138" s="194"/>
      <c r="DY138" s="149">
        <v>238548.97065775015</v>
      </c>
      <c r="DZ138" s="192"/>
      <c r="EA138" s="192">
        <v>42679384.494358592</v>
      </c>
      <c r="EB138" s="195">
        <v>2958.2993341899628</v>
      </c>
      <c r="ED138" s="196"/>
      <c r="EE138" s="197"/>
      <c r="EF138" s="198">
        <v>-23951.958439999959</v>
      </c>
      <c r="EH138" s="196">
        <v>42655432.535918593</v>
      </c>
      <c r="EI138" s="198">
        <v>3554619.3779932163</v>
      </c>
      <c r="EK138" s="199">
        <v>14</v>
      </c>
    </row>
    <row r="139" spans="1:141" ht="13.8" x14ac:dyDescent="0.25">
      <c r="A139" s="30">
        <v>416</v>
      </c>
      <c r="B139" s="235" t="s">
        <v>182</v>
      </c>
      <c r="C139" s="180">
        <v>2971</v>
      </c>
      <c r="D139" s="180">
        <v>5943576.1242965646</v>
      </c>
      <c r="E139" s="181">
        <v>2171309.3039978505</v>
      </c>
      <c r="F139" s="200">
        <v>-604138</v>
      </c>
      <c r="G139" s="181">
        <f t="shared" si="72"/>
        <v>5339438.1242965646</v>
      </c>
      <c r="H139" s="183">
        <f t="shared" si="41"/>
        <v>1797.1855012778742</v>
      </c>
      <c r="I139" s="184">
        <v>1461445.8524096876</v>
      </c>
      <c r="J139" s="181">
        <f t="shared" si="42"/>
        <v>6800883.9767062524</v>
      </c>
      <c r="K139" s="183">
        <f t="shared" si="43"/>
        <v>2289.0891877166787</v>
      </c>
      <c r="L139" s="185">
        <v>54797.319360000009</v>
      </c>
      <c r="M139" s="185">
        <v>85425.208400000003</v>
      </c>
      <c r="N139" s="186">
        <v>30627.889039999995</v>
      </c>
      <c r="O139" s="187">
        <v>563</v>
      </c>
      <c r="P139" s="159">
        <f t="shared" si="44"/>
        <v>6832074.8657462522</v>
      </c>
      <c r="Q139" s="188">
        <v>130944</v>
      </c>
      <c r="R139" s="189"/>
      <c r="S139" s="190"/>
      <c r="U139" s="184"/>
      <c r="W139" s="82">
        <v>410</v>
      </c>
      <c r="X139" s="82" t="s">
        <v>562</v>
      </c>
      <c r="Y139" s="192">
        <v>18903</v>
      </c>
      <c r="Z139" s="192">
        <v>37341544.677807525</v>
      </c>
      <c r="AA139" s="192">
        <v>11068446.376815718</v>
      </c>
      <c r="AB139" s="192">
        <v>-2047258</v>
      </c>
      <c r="AD139" s="193">
        <f t="shared" si="62"/>
        <v>35294286.677807525</v>
      </c>
      <c r="AE139" s="194"/>
      <c r="AF139" s="149">
        <v>7844114.6553545548</v>
      </c>
      <c r="AG139" s="194"/>
      <c r="AH139" s="149">
        <f t="shared" si="63"/>
        <v>-250591.30608104399</v>
      </c>
      <c r="AI139" s="149">
        <v>-358403.8447438188</v>
      </c>
      <c r="AJ139" s="192"/>
      <c r="AK139" s="192">
        <f t="shared" si="64"/>
        <v>42887810.027081035</v>
      </c>
      <c r="AL139" s="195">
        <f t="shared" si="45"/>
        <v>2268.8361650045513</v>
      </c>
      <c r="AM139" s="194"/>
      <c r="AN139" s="149">
        <v>0</v>
      </c>
      <c r="AP139" s="147">
        <f t="shared" si="46"/>
        <v>-3567970.9725562185</v>
      </c>
      <c r="AQ139" s="148">
        <f t="shared" si="47"/>
        <v>-7.6803594639471867E-2</v>
      </c>
      <c r="AR139" s="149">
        <f t="shared" si="65"/>
        <v>-188.75157237243923</v>
      </c>
      <c r="AT139" s="82">
        <v>410</v>
      </c>
      <c r="AU139" s="82" t="s">
        <v>562</v>
      </c>
      <c r="AV139" s="192">
        <v>18903</v>
      </c>
      <c r="AW139" s="192">
        <v>37216978.975223467</v>
      </c>
      <c r="AX139" s="192">
        <v>11123452.031986991</v>
      </c>
      <c r="AY139" s="192">
        <v>-2047258</v>
      </c>
      <c r="BA139" s="193">
        <f t="shared" si="66"/>
        <v>35169720.975223467</v>
      </c>
      <c r="BB139" s="194"/>
      <c r="BC139" s="149">
        <v>7844114.6553545548</v>
      </c>
      <c r="BD139" s="194"/>
      <c r="BE139" s="149">
        <v>-358403.8447438188</v>
      </c>
      <c r="BF139" s="192"/>
      <c r="BG139" s="192">
        <f t="shared" si="67"/>
        <v>42655431.785834201</v>
      </c>
      <c r="BH139" s="195">
        <f t="shared" si="48"/>
        <v>2256.5429712656296</v>
      </c>
      <c r="BI139" s="194"/>
      <c r="BJ139" s="149">
        <v>0</v>
      </c>
      <c r="BL139" s="147">
        <f t="shared" si="49"/>
        <v>-3800349.2138030529</v>
      </c>
      <c r="BM139" s="148">
        <f t="shared" si="50"/>
        <v>-8.1805732936288983E-2</v>
      </c>
      <c r="BN139" s="149">
        <f t="shared" si="68"/>
        <v>-201.04476611136079</v>
      </c>
      <c r="BP139" s="82">
        <v>410</v>
      </c>
      <c r="BQ139" s="82" t="s">
        <v>562</v>
      </c>
      <c r="BR139" s="192">
        <v>18903</v>
      </c>
      <c r="BS139" s="192">
        <v>37751570.515650593</v>
      </c>
      <c r="BT139" s="192">
        <v>11650035.013807472</v>
      </c>
      <c r="BU139" s="192">
        <v>-2047258</v>
      </c>
      <c r="BW139" s="193">
        <f t="shared" si="69"/>
        <v>35704312.515650593</v>
      </c>
      <c r="BX139" s="194"/>
      <c r="BY139" s="149">
        <v>7734746.9024194097</v>
      </c>
      <c r="BZ139" s="194"/>
      <c r="CA139" s="149">
        <v>-1666723.5706785712</v>
      </c>
      <c r="CB139" s="192"/>
      <c r="CC139" s="192">
        <f t="shared" si="70"/>
        <v>41772335.847391434</v>
      </c>
      <c r="CD139" s="195">
        <f t="shared" si="51"/>
        <v>2209.825733872477</v>
      </c>
      <c r="CE139" s="194"/>
      <c r="CF139" s="149">
        <v>0</v>
      </c>
      <c r="CH139" s="147">
        <f t="shared" si="52"/>
        <v>-4683445.1522458196</v>
      </c>
      <c r="CI139" s="148">
        <f t="shared" si="53"/>
        <v>-0.10081512034599935</v>
      </c>
      <c r="CJ139" s="149">
        <f t="shared" si="71"/>
        <v>-247.76200350451356</v>
      </c>
      <c r="CL139" s="82">
        <v>410</v>
      </c>
      <c r="CM139" s="82" t="s">
        <v>562</v>
      </c>
      <c r="CN139" s="192">
        <v>18903</v>
      </c>
      <c r="CO139" s="192">
        <v>36661881.021006376</v>
      </c>
      <c r="CP139" s="192">
        <v>11219213.871423509</v>
      </c>
      <c r="CQ139" s="192">
        <v>-2047258</v>
      </c>
      <c r="CS139" s="193">
        <f t="shared" si="54"/>
        <v>34614623.021006376</v>
      </c>
      <c r="CT139" s="194"/>
      <c r="CU139" s="149">
        <v>7734746.9024194097</v>
      </c>
      <c r="CV139" s="194"/>
      <c r="CW139" s="149">
        <v>-1666723.5706785712</v>
      </c>
      <c r="CX139" s="192"/>
      <c r="CY139" s="192">
        <f t="shared" si="55"/>
        <v>40682646.352747217</v>
      </c>
      <c r="CZ139" s="195">
        <f t="shared" si="56"/>
        <v>2152.1793552741478</v>
      </c>
      <c r="DA139" s="194"/>
      <c r="DB139" s="149">
        <v>0</v>
      </c>
      <c r="DD139" s="147">
        <f t="shared" si="57"/>
        <v>-5773134.6468900368</v>
      </c>
      <c r="DE139" s="148">
        <f t="shared" si="58"/>
        <v>-0.12427160888620332</v>
      </c>
      <c r="DF139" s="149">
        <f t="shared" si="59"/>
        <v>-305.40838210284278</v>
      </c>
      <c r="DH139" s="196">
        <v>363806.05206000002</v>
      </c>
      <c r="DI139" s="197">
        <v>384971.31839999999</v>
      </c>
      <c r="DJ139" s="198">
        <f t="shared" si="60"/>
        <v>21165.266339999973</v>
      </c>
      <c r="DL139" s="196" t="e">
        <f>#REF!+DJ139</f>
        <v>#REF!</v>
      </c>
      <c r="DM139" s="198" t="e">
        <f t="shared" si="61"/>
        <v>#REF!</v>
      </c>
      <c r="DN139" s="82">
        <v>410</v>
      </c>
      <c r="DO139" s="82" t="s">
        <v>873</v>
      </c>
      <c r="DP139" s="192">
        <v>18927</v>
      </c>
      <c r="DQ139" s="192">
        <v>40910066.144918948</v>
      </c>
      <c r="DR139" s="192">
        <v>11219213.871423509</v>
      </c>
      <c r="DS139" s="192">
        <v>-2045510</v>
      </c>
      <c r="DU139" s="193">
        <v>38862808.144918948</v>
      </c>
      <c r="DV139" s="194"/>
      <c r="DW139" s="149">
        <v>7260793.6842379784</v>
      </c>
      <c r="DX139" s="194"/>
      <c r="DY139" s="149">
        <v>332179.1704803239</v>
      </c>
      <c r="DZ139" s="192"/>
      <c r="EA139" s="192">
        <v>46455780.999637254</v>
      </c>
      <c r="EB139" s="195">
        <v>2454.4714428930761</v>
      </c>
      <c r="ED139" s="196"/>
      <c r="EE139" s="197"/>
      <c r="EF139" s="198">
        <v>21165.266339999973</v>
      </c>
      <c r="EH139" s="196">
        <v>46476946.265977256</v>
      </c>
      <c r="EI139" s="198">
        <v>3873078.8554981048</v>
      </c>
      <c r="EK139" s="199">
        <v>13</v>
      </c>
    </row>
    <row r="140" spans="1:141" ht="13.8" x14ac:dyDescent="0.25">
      <c r="A140" s="30">
        <v>418</v>
      </c>
      <c r="B140" s="235" t="s">
        <v>183</v>
      </c>
      <c r="C140" s="180">
        <v>23523</v>
      </c>
      <c r="D140" s="180">
        <v>23310696.119667128</v>
      </c>
      <c r="E140" s="181">
        <v>229152.01392498217</v>
      </c>
      <c r="F140" s="200">
        <v>-2563952</v>
      </c>
      <c r="G140" s="181">
        <f t="shared" si="72"/>
        <v>20746744.119667128</v>
      </c>
      <c r="H140" s="183">
        <f t="shared" si="41"/>
        <v>881.97696380849072</v>
      </c>
      <c r="I140" s="184">
        <v>7758150.6061514281</v>
      </c>
      <c r="J140" s="181">
        <f t="shared" si="42"/>
        <v>28504894.725818556</v>
      </c>
      <c r="K140" s="183">
        <f t="shared" si="43"/>
        <v>1211.7882381421823</v>
      </c>
      <c r="L140" s="185">
        <v>773450.22159999993</v>
      </c>
      <c r="M140" s="185">
        <v>518241.52239999996</v>
      </c>
      <c r="N140" s="186">
        <v>-255208.69919999997</v>
      </c>
      <c r="O140" s="187">
        <v>11488</v>
      </c>
      <c r="P140" s="159">
        <f t="shared" si="44"/>
        <v>28261174.026618555</v>
      </c>
      <c r="Q140" s="188">
        <v>1471792</v>
      </c>
      <c r="R140" s="189"/>
      <c r="S140" s="190"/>
      <c r="U140" s="184"/>
      <c r="W140" s="82">
        <v>416</v>
      </c>
      <c r="X140" s="82" t="s">
        <v>563</v>
      </c>
      <c r="Y140" s="192">
        <v>2971</v>
      </c>
      <c r="Z140" s="192">
        <v>5946227.1168622114</v>
      </c>
      <c r="AA140" s="192">
        <v>2171309.3039978482</v>
      </c>
      <c r="AB140" s="192">
        <v>-630348</v>
      </c>
      <c r="AD140" s="193">
        <f t="shared" si="62"/>
        <v>5315879.1168622114</v>
      </c>
      <c r="AE140" s="194"/>
      <c r="AF140" s="149">
        <v>1502583.8755723366</v>
      </c>
      <c r="AG140" s="194"/>
      <c r="AH140" s="149">
        <f t="shared" si="63"/>
        <v>-39681.683054002948</v>
      </c>
      <c r="AI140" s="149">
        <v>-56754.03506560887</v>
      </c>
      <c r="AJ140" s="192"/>
      <c r="AK140" s="192">
        <f t="shared" si="64"/>
        <v>6778781.3093805453</v>
      </c>
      <c r="AL140" s="195">
        <f t="shared" si="45"/>
        <v>2281.649717058413</v>
      </c>
      <c r="AM140" s="194"/>
      <c r="AN140" s="149">
        <v>0</v>
      </c>
      <c r="AP140" s="147">
        <f t="shared" si="46"/>
        <v>-729702.56627618521</v>
      </c>
      <c r="AQ140" s="148">
        <f t="shared" si="47"/>
        <v>-9.7183742864781958E-2</v>
      </c>
      <c r="AR140" s="149">
        <f t="shared" si="65"/>
        <v>-245.60840332419562</v>
      </c>
      <c r="AT140" s="82">
        <v>416</v>
      </c>
      <c r="AU140" s="82" t="s">
        <v>563</v>
      </c>
      <c r="AV140" s="192">
        <v>2971</v>
      </c>
      <c r="AW140" s="192">
        <v>5916853.3883135002</v>
      </c>
      <c r="AX140" s="192">
        <v>2174958.9967063074</v>
      </c>
      <c r="AY140" s="192">
        <v>-630348</v>
      </c>
      <c r="BA140" s="193">
        <f t="shared" si="66"/>
        <v>5286505.3883135002</v>
      </c>
      <c r="BB140" s="194"/>
      <c r="BC140" s="149">
        <v>1502583.8755723366</v>
      </c>
      <c r="BD140" s="194"/>
      <c r="BE140" s="149">
        <v>-56754.03506560887</v>
      </c>
      <c r="BF140" s="192"/>
      <c r="BG140" s="192">
        <f t="shared" si="67"/>
        <v>6732335.228820228</v>
      </c>
      <c r="BH140" s="195">
        <f t="shared" si="48"/>
        <v>2266.0165697812954</v>
      </c>
      <c r="BI140" s="194"/>
      <c r="BJ140" s="149">
        <v>0</v>
      </c>
      <c r="BL140" s="147">
        <f t="shared" si="49"/>
        <v>-776148.64683650248</v>
      </c>
      <c r="BM140" s="148">
        <f t="shared" si="50"/>
        <v>-0.10336955631653622</v>
      </c>
      <c r="BN140" s="149">
        <f t="shared" si="68"/>
        <v>-261.24155060131352</v>
      </c>
      <c r="BP140" s="82">
        <v>416</v>
      </c>
      <c r="BQ140" s="82" t="s">
        <v>563</v>
      </c>
      <c r="BR140" s="192">
        <v>2971</v>
      </c>
      <c r="BS140" s="192">
        <v>5908415.3678463139</v>
      </c>
      <c r="BT140" s="192">
        <v>2164419.1211541505</v>
      </c>
      <c r="BU140" s="192">
        <v>-630348</v>
      </c>
      <c r="BW140" s="193">
        <f t="shared" si="69"/>
        <v>5278067.3678463139</v>
      </c>
      <c r="BX140" s="194"/>
      <c r="BY140" s="149">
        <v>1495564.9091475913</v>
      </c>
      <c r="BZ140" s="194"/>
      <c r="CA140" s="149">
        <v>-263929.33380104275</v>
      </c>
      <c r="CB140" s="192"/>
      <c r="CC140" s="192">
        <f t="shared" si="70"/>
        <v>6509702.943192862</v>
      </c>
      <c r="CD140" s="195">
        <f t="shared" si="51"/>
        <v>2191.0814349353286</v>
      </c>
      <c r="CE140" s="194"/>
      <c r="CF140" s="149">
        <v>0</v>
      </c>
      <c r="CH140" s="147">
        <f t="shared" si="52"/>
        <v>-998780.93246386852</v>
      </c>
      <c r="CI140" s="148">
        <f t="shared" si="53"/>
        <v>-0.13302032061386163</v>
      </c>
      <c r="CJ140" s="149">
        <f t="shared" si="71"/>
        <v>-336.17668544727985</v>
      </c>
      <c r="CL140" s="82">
        <v>416</v>
      </c>
      <c r="CM140" s="82" t="s">
        <v>563</v>
      </c>
      <c r="CN140" s="192">
        <v>2971</v>
      </c>
      <c r="CO140" s="192">
        <v>5792027.4963217629</v>
      </c>
      <c r="CP140" s="192">
        <v>2054073.2820662356</v>
      </c>
      <c r="CQ140" s="192">
        <v>-630348</v>
      </c>
      <c r="CS140" s="193">
        <f t="shared" si="54"/>
        <v>5161679.4963217629</v>
      </c>
      <c r="CT140" s="194"/>
      <c r="CU140" s="149">
        <v>1495564.9091475913</v>
      </c>
      <c r="CV140" s="194"/>
      <c r="CW140" s="149">
        <v>-263929.33380104275</v>
      </c>
      <c r="CX140" s="192"/>
      <c r="CY140" s="192">
        <f t="shared" si="55"/>
        <v>6393315.071668312</v>
      </c>
      <c r="CZ140" s="195">
        <f t="shared" si="56"/>
        <v>2151.9067895214785</v>
      </c>
      <c r="DA140" s="194"/>
      <c r="DB140" s="149">
        <v>0</v>
      </c>
      <c r="DD140" s="147">
        <f t="shared" si="57"/>
        <v>-1115168.8039884185</v>
      </c>
      <c r="DE140" s="148">
        <f t="shared" si="58"/>
        <v>-0.14852116918089275</v>
      </c>
      <c r="DF140" s="149">
        <f t="shared" si="59"/>
        <v>-375.35133086113046</v>
      </c>
      <c r="DH140" s="196">
        <v>116374.98082000001</v>
      </c>
      <c r="DI140" s="197">
        <v>63957.982100000001</v>
      </c>
      <c r="DJ140" s="198">
        <f t="shared" si="60"/>
        <v>-52416.998720000011</v>
      </c>
      <c r="DL140" s="196" t="e">
        <f>#REF!+DJ140</f>
        <v>#REF!</v>
      </c>
      <c r="DM140" s="198" t="e">
        <f t="shared" si="61"/>
        <v>#REF!</v>
      </c>
      <c r="DN140" s="82">
        <v>416</v>
      </c>
      <c r="DO140" s="82" t="s">
        <v>182</v>
      </c>
      <c r="DP140" s="192">
        <v>3043</v>
      </c>
      <c r="DQ140" s="192">
        <v>6683370.755188941</v>
      </c>
      <c r="DR140" s="192">
        <v>2054073.2820662356</v>
      </c>
      <c r="DS140" s="192">
        <v>-632815</v>
      </c>
      <c r="DU140" s="193">
        <v>6053022.755188941</v>
      </c>
      <c r="DV140" s="194"/>
      <c r="DW140" s="149">
        <v>1402859.8201332637</v>
      </c>
      <c r="DX140" s="194"/>
      <c r="DY140" s="149">
        <v>52601.300334525324</v>
      </c>
      <c r="DZ140" s="192"/>
      <c r="EA140" s="192">
        <v>7508483.8756567305</v>
      </c>
      <c r="EB140" s="195">
        <v>2467.4610173042165</v>
      </c>
      <c r="ED140" s="196"/>
      <c r="EE140" s="197"/>
      <c r="EF140" s="198">
        <v>-52416.998720000011</v>
      </c>
      <c r="EH140" s="196">
        <v>7456066.8769367309</v>
      </c>
      <c r="EI140" s="198">
        <v>621338.90641139424</v>
      </c>
      <c r="EK140" s="199">
        <v>9</v>
      </c>
    </row>
    <row r="141" spans="1:141" ht="13.8" x14ac:dyDescent="0.25">
      <c r="A141" s="30">
        <v>420</v>
      </c>
      <c r="B141" s="235" t="s">
        <v>184</v>
      </c>
      <c r="C141" s="180">
        <v>9454</v>
      </c>
      <c r="D141" s="180">
        <v>23595272.93941088</v>
      </c>
      <c r="E141" s="181">
        <v>5247880.8618670823</v>
      </c>
      <c r="F141" s="200">
        <v>-1140353</v>
      </c>
      <c r="G141" s="181">
        <f t="shared" si="72"/>
        <v>22454919.93941088</v>
      </c>
      <c r="H141" s="183">
        <f t="shared" si="41"/>
        <v>2375.1766383975969</v>
      </c>
      <c r="I141" s="184">
        <v>4900244.5336077735</v>
      </c>
      <c r="J141" s="181">
        <f t="shared" si="42"/>
        <v>27355164.473018654</v>
      </c>
      <c r="K141" s="183">
        <f t="shared" si="43"/>
        <v>2893.5016366637037</v>
      </c>
      <c r="L141" s="185">
        <v>170096.45576000001</v>
      </c>
      <c r="M141" s="185">
        <v>133792.52040000001</v>
      </c>
      <c r="N141" s="186">
        <v>-36303.935360000003</v>
      </c>
      <c r="O141" s="187">
        <v>3268</v>
      </c>
      <c r="P141" s="159">
        <f t="shared" si="44"/>
        <v>27322128.537658654</v>
      </c>
      <c r="Q141" s="188">
        <v>533950</v>
      </c>
      <c r="R141" s="189"/>
      <c r="S141" s="190"/>
      <c r="U141" s="184"/>
      <c r="W141" s="82">
        <v>418</v>
      </c>
      <c r="X141" s="82" t="s">
        <v>564</v>
      </c>
      <c r="Y141" s="192">
        <v>23523</v>
      </c>
      <c r="Z141" s="192">
        <v>23313781.8454802</v>
      </c>
      <c r="AA141" s="192">
        <v>229152.01392496526</v>
      </c>
      <c r="AB141" s="192">
        <v>-2293759</v>
      </c>
      <c r="AD141" s="193">
        <f t="shared" si="62"/>
        <v>21020022.8454802</v>
      </c>
      <c r="AE141" s="194"/>
      <c r="AF141" s="149">
        <v>8139363.6647030795</v>
      </c>
      <c r="AG141" s="194"/>
      <c r="AH141" s="149">
        <f t="shared" si="63"/>
        <v>-354318.09805294825</v>
      </c>
      <c r="AI141" s="149">
        <v>-506757.27977340284</v>
      </c>
      <c r="AJ141" s="192"/>
      <c r="AK141" s="192">
        <f t="shared" si="64"/>
        <v>28805068.41213033</v>
      </c>
      <c r="AL141" s="195">
        <f t="shared" si="45"/>
        <v>1224.5490971445108</v>
      </c>
      <c r="AM141" s="194"/>
      <c r="AN141" s="149">
        <v>0</v>
      </c>
      <c r="AP141" s="147">
        <f t="shared" si="46"/>
        <v>-4587989.037549302</v>
      </c>
      <c r="AQ141" s="148">
        <f t="shared" si="47"/>
        <v>-0.13739349996516473</v>
      </c>
      <c r="AR141" s="149">
        <f t="shared" si="65"/>
        <v>-195.0426832270247</v>
      </c>
      <c r="AT141" s="82">
        <v>418</v>
      </c>
      <c r="AU141" s="82" t="s">
        <v>564</v>
      </c>
      <c r="AV141" s="192">
        <v>23523</v>
      </c>
      <c r="AW141" s="192">
        <v>23217852.172800969</v>
      </c>
      <c r="AX141" s="192">
        <v>350051.36921994307</v>
      </c>
      <c r="AY141" s="192">
        <v>-2293759</v>
      </c>
      <c r="BA141" s="193">
        <f t="shared" si="66"/>
        <v>20924093.172800969</v>
      </c>
      <c r="BB141" s="194"/>
      <c r="BC141" s="149">
        <v>8139363.6647030795</v>
      </c>
      <c r="BD141" s="194"/>
      <c r="BE141" s="149">
        <v>-506757.27977340284</v>
      </c>
      <c r="BF141" s="192"/>
      <c r="BG141" s="192">
        <f t="shared" si="67"/>
        <v>28556699.557730645</v>
      </c>
      <c r="BH141" s="195">
        <f t="shared" si="48"/>
        <v>1213.9905436266906</v>
      </c>
      <c r="BI141" s="194"/>
      <c r="BJ141" s="149">
        <v>0</v>
      </c>
      <c r="BL141" s="147">
        <f t="shared" si="49"/>
        <v>-4836357.8919489868</v>
      </c>
      <c r="BM141" s="148">
        <f t="shared" si="50"/>
        <v>-0.14483123922500801</v>
      </c>
      <c r="BN141" s="149">
        <f t="shared" si="68"/>
        <v>-205.6012367448449</v>
      </c>
      <c r="BP141" s="82">
        <v>418</v>
      </c>
      <c r="BQ141" s="82" t="s">
        <v>564</v>
      </c>
      <c r="BR141" s="192">
        <v>23523</v>
      </c>
      <c r="BS141" s="192">
        <v>23564126.320570994</v>
      </c>
      <c r="BT141" s="192">
        <v>680776.86871480534</v>
      </c>
      <c r="BU141" s="192">
        <v>-2293759</v>
      </c>
      <c r="BW141" s="193">
        <f t="shared" si="69"/>
        <v>21270367.320570994</v>
      </c>
      <c r="BX141" s="194"/>
      <c r="BY141" s="149">
        <v>8009074.3980839597</v>
      </c>
      <c r="BZ141" s="194"/>
      <c r="CA141" s="149">
        <v>-2356627.349840539</v>
      </c>
      <c r="CB141" s="192"/>
      <c r="CC141" s="192">
        <f t="shared" si="70"/>
        <v>26922814.368814413</v>
      </c>
      <c r="CD141" s="195">
        <f t="shared" si="51"/>
        <v>1144.5314955071383</v>
      </c>
      <c r="CE141" s="194"/>
      <c r="CF141" s="149">
        <v>0</v>
      </c>
      <c r="CH141" s="147">
        <f t="shared" si="52"/>
        <v>-6470243.0808652192</v>
      </c>
      <c r="CI141" s="148">
        <f t="shared" si="53"/>
        <v>-0.1937601278533809</v>
      </c>
      <c r="CJ141" s="149">
        <f t="shared" si="71"/>
        <v>-275.06028486439737</v>
      </c>
      <c r="CL141" s="82">
        <v>418</v>
      </c>
      <c r="CM141" s="82" t="s">
        <v>564</v>
      </c>
      <c r="CN141" s="192">
        <v>23523</v>
      </c>
      <c r="CO141" s="192">
        <v>22422305.135307111</v>
      </c>
      <c r="CP141" s="192">
        <v>409519.01392877579</v>
      </c>
      <c r="CQ141" s="192">
        <v>-2293759</v>
      </c>
      <c r="CS141" s="193">
        <f t="shared" si="54"/>
        <v>20128546.135307111</v>
      </c>
      <c r="CT141" s="194"/>
      <c r="CU141" s="149">
        <v>8009074.3980839597</v>
      </c>
      <c r="CV141" s="194"/>
      <c r="CW141" s="149">
        <v>-2356627.349840539</v>
      </c>
      <c r="CX141" s="192"/>
      <c r="CY141" s="192">
        <f t="shared" si="55"/>
        <v>25780993.183550529</v>
      </c>
      <c r="CZ141" s="195">
        <f t="shared" si="56"/>
        <v>1095.9908678123763</v>
      </c>
      <c r="DA141" s="194"/>
      <c r="DB141" s="149">
        <v>0</v>
      </c>
      <c r="DD141" s="147">
        <f t="shared" si="57"/>
        <v>-7612064.2661291026</v>
      </c>
      <c r="DE141" s="148">
        <f t="shared" si="58"/>
        <v>-0.2279534983461699</v>
      </c>
      <c r="DF141" s="149">
        <f t="shared" si="59"/>
        <v>-323.60091255915921</v>
      </c>
      <c r="DH141" s="196">
        <v>661003.36612000002</v>
      </c>
      <c r="DI141" s="197">
        <v>458444.83450000006</v>
      </c>
      <c r="DJ141" s="198">
        <f t="shared" si="60"/>
        <v>-202558.53161999997</v>
      </c>
      <c r="DL141" s="196" t="e">
        <f>#REF!+DJ141</f>
        <v>#REF!</v>
      </c>
      <c r="DM141" s="198" t="e">
        <f t="shared" si="61"/>
        <v>#REF!</v>
      </c>
      <c r="DN141" s="82">
        <v>418</v>
      </c>
      <c r="DO141" s="82" t="s">
        <v>183</v>
      </c>
      <c r="DP141" s="192">
        <v>23206</v>
      </c>
      <c r="DQ141" s="192">
        <v>27710685.892685238</v>
      </c>
      <c r="DR141" s="192">
        <v>409519.01392877579</v>
      </c>
      <c r="DS141" s="192">
        <v>-2225349</v>
      </c>
      <c r="DU141" s="193">
        <v>25416926.892685238</v>
      </c>
      <c r="DV141" s="194"/>
      <c r="DW141" s="149">
        <v>7506453.0785596184</v>
      </c>
      <c r="DX141" s="194"/>
      <c r="DY141" s="149">
        <v>469677.47843477322</v>
      </c>
      <c r="DZ141" s="192"/>
      <c r="EA141" s="192">
        <v>33393057.449679632</v>
      </c>
      <c r="EB141" s="195">
        <v>1438.983773579231</v>
      </c>
      <c r="ED141" s="196"/>
      <c r="EE141" s="197"/>
      <c r="EF141" s="198">
        <v>-202558.53161999997</v>
      </c>
      <c r="EH141" s="196">
        <v>33190498.918059632</v>
      </c>
      <c r="EI141" s="198">
        <v>2765874.9098383025</v>
      </c>
      <c r="EK141" s="199">
        <v>6</v>
      </c>
    </row>
    <row r="142" spans="1:141" ht="13.8" x14ac:dyDescent="0.25">
      <c r="A142" s="30">
        <v>421</v>
      </c>
      <c r="B142" s="235" t="s">
        <v>185</v>
      </c>
      <c r="C142" s="180">
        <v>719</v>
      </c>
      <c r="D142" s="180">
        <v>2613948.05615013</v>
      </c>
      <c r="E142" s="181">
        <v>635671.7115857841</v>
      </c>
      <c r="F142" s="200">
        <v>-191239</v>
      </c>
      <c r="G142" s="181">
        <f t="shared" si="72"/>
        <v>2422709.05615013</v>
      </c>
      <c r="H142" s="183">
        <f t="shared" si="41"/>
        <v>3369.5536246872462</v>
      </c>
      <c r="I142" s="184">
        <v>506092.68993036682</v>
      </c>
      <c r="J142" s="181">
        <f t="shared" si="42"/>
        <v>2928801.7460804968</v>
      </c>
      <c r="K142" s="183">
        <f t="shared" si="43"/>
        <v>4073.437755327534</v>
      </c>
      <c r="L142" s="185">
        <v>11380.544000000002</v>
      </c>
      <c r="M142" s="185">
        <v>0</v>
      </c>
      <c r="N142" s="186">
        <v>-11380.544000000002</v>
      </c>
      <c r="O142" s="187">
        <v>-488</v>
      </c>
      <c r="P142" s="159">
        <f t="shared" si="44"/>
        <v>2916933.2020804966</v>
      </c>
      <c r="Q142" s="188">
        <v>42810</v>
      </c>
      <c r="R142" s="189"/>
      <c r="S142" s="190"/>
      <c r="U142" s="184"/>
      <c r="W142" s="82">
        <v>420</v>
      </c>
      <c r="X142" s="82" t="s">
        <v>565</v>
      </c>
      <c r="Y142" s="192">
        <v>9454</v>
      </c>
      <c r="Z142" s="192">
        <v>23581945.610100411</v>
      </c>
      <c r="AA142" s="192">
        <v>5247880.8618670823</v>
      </c>
      <c r="AB142" s="192">
        <v>-1062967</v>
      </c>
      <c r="AD142" s="193">
        <f t="shared" si="62"/>
        <v>22518978.610100411</v>
      </c>
      <c r="AE142" s="194"/>
      <c r="AF142" s="149">
        <v>5046359.414554432</v>
      </c>
      <c r="AG142" s="194"/>
      <c r="AH142" s="149">
        <f t="shared" si="63"/>
        <v>-129389.88911201514</v>
      </c>
      <c r="AI142" s="149">
        <v>-185057.63210206819</v>
      </c>
      <c r="AJ142" s="192"/>
      <c r="AK142" s="192">
        <f t="shared" si="64"/>
        <v>27435948.135542829</v>
      </c>
      <c r="AL142" s="195">
        <f t="shared" si="45"/>
        <v>2902.0465554836924</v>
      </c>
      <c r="AM142" s="194"/>
      <c r="AN142" s="149">
        <v>0</v>
      </c>
      <c r="AP142" s="147">
        <f t="shared" si="46"/>
        <v>-1016068.229883641</v>
      </c>
      <c r="AQ142" s="148">
        <f t="shared" si="47"/>
        <v>-3.5711642255285586E-2</v>
      </c>
      <c r="AR142" s="149">
        <f t="shared" si="65"/>
        <v>-107.47495556205214</v>
      </c>
      <c r="AT142" s="82">
        <v>420</v>
      </c>
      <c r="AU142" s="82" t="s">
        <v>565</v>
      </c>
      <c r="AV142" s="192">
        <v>9454</v>
      </c>
      <c r="AW142" s="192">
        <v>23440429.672358103</v>
      </c>
      <c r="AX142" s="192">
        <v>5242509.9598878082</v>
      </c>
      <c r="AY142" s="192">
        <v>-1062967</v>
      </c>
      <c r="BA142" s="193">
        <f t="shared" si="66"/>
        <v>22377462.672358103</v>
      </c>
      <c r="BB142" s="194"/>
      <c r="BC142" s="149">
        <v>5046359.414554432</v>
      </c>
      <c r="BD142" s="194"/>
      <c r="BE142" s="149">
        <v>-185057.63210206819</v>
      </c>
      <c r="BF142" s="192"/>
      <c r="BG142" s="192">
        <f t="shared" si="67"/>
        <v>27238764.454810467</v>
      </c>
      <c r="BH142" s="195">
        <f t="shared" si="48"/>
        <v>2881.1893859541428</v>
      </c>
      <c r="BI142" s="194"/>
      <c r="BJ142" s="149">
        <v>0</v>
      </c>
      <c r="BL142" s="147">
        <f t="shared" si="49"/>
        <v>-1213251.910616003</v>
      </c>
      <c r="BM142" s="148">
        <f t="shared" si="50"/>
        <v>-4.2642036157770832E-2</v>
      </c>
      <c r="BN142" s="149">
        <f t="shared" si="68"/>
        <v>-128.33212509160177</v>
      </c>
      <c r="BP142" s="82">
        <v>420</v>
      </c>
      <c r="BQ142" s="82" t="s">
        <v>565</v>
      </c>
      <c r="BR142" s="192">
        <v>9454</v>
      </c>
      <c r="BS142" s="192">
        <v>23803357.508827362</v>
      </c>
      <c r="BT142" s="192">
        <v>5598816.6681436589</v>
      </c>
      <c r="BU142" s="192">
        <v>-1062967</v>
      </c>
      <c r="BW142" s="193">
        <f t="shared" si="69"/>
        <v>22740390.508827362</v>
      </c>
      <c r="BX142" s="194"/>
      <c r="BY142" s="149">
        <v>5014560.7032053014</v>
      </c>
      <c r="BZ142" s="194"/>
      <c r="CA142" s="149">
        <v>-860593.21595433296</v>
      </c>
      <c r="CB142" s="192"/>
      <c r="CC142" s="192">
        <f t="shared" si="70"/>
        <v>26894357.996078331</v>
      </c>
      <c r="CD142" s="195">
        <f t="shared" si="51"/>
        <v>2844.759678028171</v>
      </c>
      <c r="CE142" s="194"/>
      <c r="CF142" s="149">
        <v>0</v>
      </c>
      <c r="CH142" s="147">
        <f t="shared" si="52"/>
        <v>-1557658.3693481386</v>
      </c>
      <c r="CI142" s="148">
        <f t="shared" si="53"/>
        <v>-5.4746853416017663E-2</v>
      </c>
      <c r="CJ142" s="149">
        <f t="shared" si="71"/>
        <v>-164.76183301757337</v>
      </c>
      <c r="CL142" s="82">
        <v>420</v>
      </c>
      <c r="CM142" s="82" t="s">
        <v>565</v>
      </c>
      <c r="CN142" s="192">
        <v>9454</v>
      </c>
      <c r="CO142" s="192">
        <v>22957534.76914579</v>
      </c>
      <c r="CP142" s="192">
        <v>5104577.5957392836</v>
      </c>
      <c r="CQ142" s="192">
        <v>-1062967</v>
      </c>
      <c r="CS142" s="193">
        <f t="shared" si="54"/>
        <v>21894567.76914579</v>
      </c>
      <c r="CT142" s="194"/>
      <c r="CU142" s="149">
        <v>5014560.7032053014</v>
      </c>
      <c r="CV142" s="194"/>
      <c r="CW142" s="149">
        <v>-860593.21595433296</v>
      </c>
      <c r="CX142" s="192"/>
      <c r="CY142" s="192">
        <f t="shared" si="55"/>
        <v>26048535.256396759</v>
      </c>
      <c r="CZ142" s="195">
        <f t="shared" si="56"/>
        <v>2755.2924959167294</v>
      </c>
      <c r="DA142" s="194"/>
      <c r="DB142" s="149">
        <v>0</v>
      </c>
      <c r="DD142" s="147">
        <f t="shared" si="57"/>
        <v>-2403481.1090297103</v>
      </c>
      <c r="DE142" s="148">
        <f t="shared" si="58"/>
        <v>-8.4474895492830715E-2</v>
      </c>
      <c r="DF142" s="149">
        <f t="shared" si="59"/>
        <v>-254.22901512901527</v>
      </c>
      <c r="DH142" s="196">
        <v>216981.36244000003</v>
      </c>
      <c r="DI142" s="197">
        <v>112895.01410000001</v>
      </c>
      <c r="DJ142" s="198">
        <f t="shared" si="60"/>
        <v>-104086.34834000001</v>
      </c>
      <c r="DL142" s="196" t="e">
        <f>#REF!+DJ142</f>
        <v>#REF!</v>
      </c>
      <c r="DM142" s="198" t="e">
        <f t="shared" si="61"/>
        <v>#REF!</v>
      </c>
      <c r="DN142" s="82">
        <v>420</v>
      </c>
      <c r="DO142" s="82" t="s">
        <v>184</v>
      </c>
      <c r="DP142" s="192">
        <v>9650</v>
      </c>
      <c r="DQ142" s="192">
        <v>24623549.848840956</v>
      </c>
      <c r="DR142" s="192">
        <v>5104577.5957392836</v>
      </c>
      <c r="DS142" s="192">
        <v>-1054067</v>
      </c>
      <c r="DU142" s="193">
        <v>23560582.848840956</v>
      </c>
      <c r="DV142" s="194"/>
      <c r="DW142" s="149">
        <v>4719916.6908373395</v>
      </c>
      <c r="DX142" s="194"/>
      <c r="DY142" s="149">
        <v>171516.82574817658</v>
      </c>
      <c r="DZ142" s="192"/>
      <c r="EA142" s="192">
        <v>28452016.36542647</v>
      </c>
      <c r="EB142" s="195">
        <v>2948.3954782825358</v>
      </c>
      <c r="ED142" s="196"/>
      <c r="EE142" s="197"/>
      <c r="EF142" s="198">
        <v>-104086.34834000001</v>
      </c>
      <c r="EH142" s="196">
        <v>28347930.017086469</v>
      </c>
      <c r="EI142" s="198">
        <v>2362327.5014238725</v>
      </c>
      <c r="EK142" s="199">
        <v>11</v>
      </c>
    </row>
    <row r="143" spans="1:141" ht="13.8" x14ac:dyDescent="0.25">
      <c r="A143" s="30">
        <v>422</v>
      </c>
      <c r="B143" s="235" t="s">
        <v>186</v>
      </c>
      <c r="C143" s="30">
        <v>10884</v>
      </c>
      <c r="D143" s="180">
        <v>34649654.08773832</v>
      </c>
      <c r="E143" s="181">
        <v>7410520.1122676237</v>
      </c>
      <c r="F143" s="200">
        <v>-672549</v>
      </c>
      <c r="G143" s="181">
        <f t="shared" si="72"/>
        <v>33977105.08773832</v>
      </c>
      <c r="H143" s="183">
        <f t="shared" ref="H143:H206" si="73">G143/C143</f>
        <v>3121.7479867455272</v>
      </c>
      <c r="I143" s="184">
        <v>6106495.4223352112</v>
      </c>
      <c r="J143" s="181">
        <f t="shared" ref="J143:J206" si="74">G143+I143</f>
        <v>40083600.510073528</v>
      </c>
      <c r="K143" s="183">
        <f t="shared" ref="K143:K206" si="75">J143/C143</f>
        <v>3682.8004878788615</v>
      </c>
      <c r="L143" s="185">
        <v>96450.110400000005</v>
      </c>
      <c r="M143" s="185">
        <v>341914.21880000003</v>
      </c>
      <c r="N143" s="186">
        <v>245464.10840000003</v>
      </c>
      <c r="O143" s="187">
        <v>4759</v>
      </c>
      <c r="P143" s="159">
        <f t="shared" ref="P143:P206" si="76">J143+N143+O143</f>
        <v>40333823.61847353</v>
      </c>
      <c r="Q143" s="188">
        <v>572396</v>
      </c>
      <c r="R143" s="189"/>
      <c r="S143" s="190"/>
      <c r="U143" s="184"/>
      <c r="W143" s="82">
        <v>421</v>
      </c>
      <c r="X143" s="82" t="s">
        <v>566</v>
      </c>
      <c r="Y143" s="82">
        <v>719</v>
      </c>
      <c r="Z143" s="192">
        <v>2613032.3169183237</v>
      </c>
      <c r="AA143" s="192">
        <v>635671.71158578387</v>
      </c>
      <c r="AB143" s="192">
        <v>-150170</v>
      </c>
      <c r="AD143" s="193">
        <f t="shared" si="62"/>
        <v>2462862.3169183237</v>
      </c>
      <c r="AE143" s="194"/>
      <c r="AF143" s="149">
        <v>516784.84278581943</v>
      </c>
      <c r="AG143" s="194"/>
      <c r="AH143" s="149">
        <f t="shared" si="63"/>
        <v>-9634.2064002306524</v>
      </c>
      <c r="AI143" s="149">
        <v>-13779.155665446167</v>
      </c>
      <c r="AJ143" s="192"/>
      <c r="AK143" s="192">
        <f t="shared" si="64"/>
        <v>2970012.9533039127</v>
      </c>
      <c r="AL143" s="195">
        <f t="shared" ref="AL143:AL206" si="77">AK143/Y143</f>
        <v>4130.7551506313112</v>
      </c>
      <c r="AM143" s="194"/>
      <c r="AN143" s="149">
        <v>0</v>
      </c>
      <c r="AP143" s="147">
        <f t="shared" ref="AP143:AP206" si="78">AK143-$EA143</f>
        <v>-257980.51167143462</v>
      </c>
      <c r="AQ143" s="148">
        <f t="shared" ref="AQ143:AQ206" si="79">AP143/$EA143</f>
        <v>-7.9919775077179359E-2</v>
      </c>
      <c r="AR143" s="149">
        <f t="shared" si="65"/>
        <v>-358.80460594079921</v>
      </c>
      <c r="AT143" s="82">
        <v>421</v>
      </c>
      <c r="AU143" s="82" t="s">
        <v>566</v>
      </c>
      <c r="AV143" s="82">
        <v>719</v>
      </c>
      <c r="AW143" s="192">
        <v>2610711.528481279</v>
      </c>
      <c r="AX143" s="192">
        <v>632365.35886783968</v>
      </c>
      <c r="AY143" s="192">
        <v>-150170</v>
      </c>
      <c r="BA143" s="193">
        <f t="shared" si="66"/>
        <v>2460541.528481279</v>
      </c>
      <c r="BB143" s="194"/>
      <c r="BC143" s="149">
        <v>516784.84278581943</v>
      </c>
      <c r="BD143" s="194"/>
      <c r="BE143" s="149">
        <v>-13779.155665446167</v>
      </c>
      <c r="BF143" s="192"/>
      <c r="BG143" s="192">
        <f t="shared" si="67"/>
        <v>2963547.2156016524</v>
      </c>
      <c r="BH143" s="195">
        <f t="shared" ref="BH143:BH206" si="80">BG143/AV143</f>
        <v>4121.7624695433278</v>
      </c>
      <c r="BI143" s="194"/>
      <c r="BJ143" s="149">
        <v>0</v>
      </c>
      <c r="BL143" s="147">
        <f t="shared" ref="BL143:BL206" si="81">BG143-$EA143</f>
        <v>-264446.24937369488</v>
      </c>
      <c r="BM143" s="148">
        <f t="shared" ref="BM143:BM206" si="82">BL143/$EA143</f>
        <v>-8.1922795768644627E-2</v>
      </c>
      <c r="BN143" s="149">
        <f t="shared" si="68"/>
        <v>-367.79728702878288</v>
      </c>
      <c r="BP143" s="82">
        <v>421</v>
      </c>
      <c r="BQ143" s="82" t="s">
        <v>566</v>
      </c>
      <c r="BR143" s="82">
        <v>719</v>
      </c>
      <c r="BS143" s="192">
        <v>2641450.462592362</v>
      </c>
      <c r="BT143" s="192">
        <v>662737.8053779765</v>
      </c>
      <c r="BU143" s="192">
        <v>-150170</v>
      </c>
      <c r="BW143" s="193">
        <f t="shared" si="69"/>
        <v>2491280.462592362</v>
      </c>
      <c r="BX143" s="194"/>
      <c r="BY143" s="149">
        <v>518144.85092071304</v>
      </c>
      <c r="BZ143" s="194"/>
      <c r="CA143" s="149">
        <v>-64078.675127115479</v>
      </c>
      <c r="CB143" s="192"/>
      <c r="CC143" s="192">
        <f t="shared" si="70"/>
        <v>2945346.6383859594</v>
      </c>
      <c r="CD143" s="195">
        <f t="shared" ref="CD143:CD206" si="83">CC143/BR143</f>
        <v>4096.448732108428</v>
      </c>
      <c r="CE143" s="194"/>
      <c r="CF143" s="149">
        <v>0</v>
      </c>
      <c r="CH143" s="147">
        <f t="shared" ref="CH143:CH206" si="84">CC143-$EA143</f>
        <v>-282646.82658938784</v>
      </c>
      <c r="CI143" s="148">
        <f t="shared" ref="CI143:CI206" si="85">CH143/$EA143</f>
        <v>-8.7561152045748172E-2</v>
      </c>
      <c r="CJ143" s="149">
        <f t="shared" si="71"/>
        <v>-393.11102446368267</v>
      </c>
      <c r="CL143" s="82">
        <v>421</v>
      </c>
      <c r="CM143" s="82" t="s">
        <v>566</v>
      </c>
      <c r="CN143" s="82">
        <v>719</v>
      </c>
      <c r="CO143" s="192">
        <v>2643214.9227125049</v>
      </c>
      <c r="CP143" s="192">
        <v>710015.97702862218</v>
      </c>
      <c r="CQ143" s="192">
        <v>-119042</v>
      </c>
      <c r="CS143" s="193">
        <f t="shared" ref="CS143:CS206" si="86">CO143+CQ143</f>
        <v>2524172.9227125049</v>
      </c>
      <c r="CT143" s="194"/>
      <c r="CU143" s="149">
        <v>518144.85092071304</v>
      </c>
      <c r="CV143" s="194"/>
      <c r="CW143" s="149">
        <v>-64078.675127115479</v>
      </c>
      <c r="CX143" s="192"/>
      <c r="CY143" s="192">
        <f t="shared" ref="CY143:CY206" si="87">CS143+CU143+CW143</f>
        <v>2978239.0985061023</v>
      </c>
      <c r="CZ143" s="195">
        <f t="shared" ref="CZ143:CZ206" si="88">CY143/CN143</f>
        <v>4142.1962427066792</v>
      </c>
      <c r="DA143" s="194"/>
      <c r="DB143" s="149">
        <v>0</v>
      </c>
      <c r="DD143" s="147">
        <f t="shared" ref="DD143:DD206" si="89">CY143-$EA143</f>
        <v>-249754.36646924494</v>
      </c>
      <c r="DE143" s="148">
        <f t="shared" ref="DE143:DE206" si="90">DD143/$EA143</f>
        <v>-7.7371397798400549E-2</v>
      </c>
      <c r="DF143" s="149">
        <f t="shared" ref="DF143:DF206" si="91">DD143/CN143</f>
        <v>-347.36351386543106</v>
      </c>
      <c r="DH143" s="196">
        <v>10874.896000000001</v>
      </c>
      <c r="DI143" s="197">
        <v>0</v>
      </c>
      <c r="DJ143" s="198">
        <f t="shared" ref="DJ143:DJ206" si="92">DI143-DH143</f>
        <v>-10874.896000000001</v>
      </c>
      <c r="DL143" s="196" t="e">
        <f>#REF!+DJ143</f>
        <v>#REF!</v>
      </c>
      <c r="DM143" s="198" t="e">
        <f t="shared" ref="DM143:DM206" si="93">DL143/12</f>
        <v>#REF!</v>
      </c>
      <c r="DN143" s="82">
        <v>421</v>
      </c>
      <c r="DO143" s="82" t="s">
        <v>185</v>
      </c>
      <c r="DP143" s="82">
        <v>737</v>
      </c>
      <c r="DQ143" s="192">
        <v>2878883.3816211512</v>
      </c>
      <c r="DR143" s="192">
        <v>710015.97702862159</v>
      </c>
      <c r="DS143" s="192">
        <v>-150759</v>
      </c>
      <c r="DU143" s="193">
        <v>2728713.3816211512</v>
      </c>
      <c r="DV143" s="194"/>
      <c r="DW143" s="149">
        <v>486509.15606714255</v>
      </c>
      <c r="DX143" s="194"/>
      <c r="DY143" s="149">
        <v>12770.927287053315</v>
      </c>
      <c r="DZ143" s="192"/>
      <c r="EA143" s="192">
        <v>3227993.4649753473</v>
      </c>
      <c r="EB143" s="195">
        <v>4379.9097218118686</v>
      </c>
      <c r="ED143" s="196"/>
      <c r="EE143" s="197"/>
      <c r="EF143" s="198">
        <v>-10874.896000000001</v>
      </c>
      <c r="EH143" s="196">
        <v>3217118.5689753471</v>
      </c>
      <c r="EI143" s="198">
        <v>268093.21408127894</v>
      </c>
      <c r="EK143" s="199">
        <v>16</v>
      </c>
    </row>
    <row r="144" spans="1:141" ht="13.8" x14ac:dyDescent="0.25">
      <c r="A144" s="30">
        <v>423</v>
      </c>
      <c r="B144" s="235" t="s">
        <v>814</v>
      </c>
      <c r="C144" s="180">
        <v>19994</v>
      </c>
      <c r="D144" s="180">
        <v>18957494.77352944</v>
      </c>
      <c r="E144" s="181">
        <v>-214861.50212150242</v>
      </c>
      <c r="F144" s="200">
        <v>-1545968</v>
      </c>
      <c r="G144" s="181">
        <f t="shared" si="72"/>
        <v>17411526.77352944</v>
      </c>
      <c r="H144" s="183">
        <f t="shared" si="73"/>
        <v>870.83758995345806</v>
      </c>
      <c r="I144" s="184">
        <v>6909748.93542537</v>
      </c>
      <c r="J144" s="181">
        <f t="shared" si="74"/>
        <v>24321275.708954811</v>
      </c>
      <c r="K144" s="183">
        <f t="shared" si="75"/>
        <v>1216.4287140619592</v>
      </c>
      <c r="L144" s="185">
        <v>1266479.5713360005</v>
      </c>
      <c r="M144" s="185">
        <v>515111.87280000001</v>
      </c>
      <c r="N144" s="186">
        <v>-751367.69853600045</v>
      </c>
      <c r="O144" s="187">
        <v>8137</v>
      </c>
      <c r="P144" s="159">
        <f t="shared" si="76"/>
        <v>23578045.01041881</v>
      </c>
      <c r="Q144" s="188">
        <v>1143596</v>
      </c>
      <c r="R144" s="189"/>
      <c r="S144" s="190"/>
      <c r="U144" s="184"/>
      <c r="W144" s="82">
        <v>422</v>
      </c>
      <c r="X144" s="82" t="s">
        <v>567</v>
      </c>
      <c r="Y144" s="192">
        <v>10884</v>
      </c>
      <c r="Z144" s="192">
        <v>34651225.574653335</v>
      </c>
      <c r="AA144" s="192">
        <v>7410520.1122676237</v>
      </c>
      <c r="AB144" s="192">
        <v>-604243</v>
      </c>
      <c r="AD144" s="193">
        <f t="shared" ref="AD144:AD207" si="94">Z144+AB144</f>
        <v>34046982.574653335</v>
      </c>
      <c r="AE144" s="194"/>
      <c r="AF144" s="149">
        <v>6262102.556953066</v>
      </c>
      <c r="AG144" s="194"/>
      <c r="AH144" s="149">
        <f t="shared" ref="AH144:AH207" si="95">AI144/$AI$13*$AH$13</f>
        <v>-142539.70689410323</v>
      </c>
      <c r="AI144" s="149">
        <v>-203864.92962761279</v>
      </c>
      <c r="AJ144" s="192"/>
      <c r="AK144" s="192">
        <f t="shared" ref="AK144:AK207" si="96">AD144+AF144+AH144</f>
        <v>40166545.4247123</v>
      </c>
      <c r="AL144" s="195">
        <f t="shared" si="77"/>
        <v>3690.4212995876792</v>
      </c>
      <c r="AM144" s="194"/>
      <c r="AN144" s="149">
        <v>0</v>
      </c>
      <c r="AP144" s="147">
        <f t="shared" si="78"/>
        <v>-1250957.5543839782</v>
      </c>
      <c r="AQ144" s="148">
        <f t="shared" si="79"/>
        <v>-3.0203596653698456E-2</v>
      </c>
      <c r="AR144" s="149">
        <f t="shared" ref="AR144:AR207" si="97">AP144/Y144</f>
        <v>-114.93546071150112</v>
      </c>
      <c r="AT144" s="82">
        <v>422</v>
      </c>
      <c r="AU144" s="82" t="s">
        <v>567</v>
      </c>
      <c r="AV144" s="192">
        <v>10884</v>
      </c>
      <c r="AW144" s="192">
        <v>34506820.829936445</v>
      </c>
      <c r="AX144" s="192">
        <v>7413399.5588251995</v>
      </c>
      <c r="AY144" s="192">
        <v>-604243</v>
      </c>
      <c r="BA144" s="193">
        <f t="shared" ref="BA144:BA207" si="98">AW144+AY144</f>
        <v>33902577.829936445</v>
      </c>
      <c r="BB144" s="194"/>
      <c r="BC144" s="149">
        <v>6262102.556953066</v>
      </c>
      <c r="BD144" s="194"/>
      <c r="BE144" s="149">
        <v>-203864.92962761279</v>
      </c>
      <c r="BF144" s="192"/>
      <c r="BG144" s="192">
        <f t="shared" ref="BG144:BG207" si="99">BA144+BC144+BE144</f>
        <v>39960815.457261898</v>
      </c>
      <c r="BH144" s="195">
        <f t="shared" si="80"/>
        <v>3671.5192445113835</v>
      </c>
      <c r="BI144" s="194"/>
      <c r="BJ144" s="149">
        <v>0</v>
      </c>
      <c r="BL144" s="147">
        <f t="shared" si="81"/>
        <v>-1456687.5218343809</v>
      </c>
      <c r="BM144" s="148">
        <f t="shared" si="82"/>
        <v>-3.5170819510041008E-2</v>
      </c>
      <c r="BN144" s="149">
        <f t="shared" ref="BN144:BN207" si="100">BL144/AV144</f>
        <v>-133.83751578779686</v>
      </c>
      <c r="BP144" s="82">
        <v>422</v>
      </c>
      <c r="BQ144" s="82" t="s">
        <v>567</v>
      </c>
      <c r="BR144" s="192">
        <v>10884</v>
      </c>
      <c r="BS144" s="192">
        <v>34690554.835536197</v>
      </c>
      <c r="BT144" s="192">
        <v>7586712.8552980591</v>
      </c>
      <c r="BU144" s="192">
        <v>-604243</v>
      </c>
      <c r="BW144" s="193">
        <f t="shared" ref="BW144:BW207" si="101">BS144+BU144</f>
        <v>34086311.835536197</v>
      </c>
      <c r="BX144" s="194"/>
      <c r="BY144" s="149">
        <v>6232524.7474325513</v>
      </c>
      <c r="BZ144" s="194"/>
      <c r="CA144" s="149">
        <v>-948054.79469101189</v>
      </c>
      <c r="CB144" s="192"/>
      <c r="CC144" s="192">
        <f t="shared" ref="CC144:CC207" si="102">BW144+BY144+CA144</f>
        <v>39370781.788277738</v>
      </c>
      <c r="CD144" s="195">
        <f t="shared" si="83"/>
        <v>3617.3081393125449</v>
      </c>
      <c r="CE144" s="194"/>
      <c r="CF144" s="149">
        <v>0</v>
      </c>
      <c r="CH144" s="147">
        <f t="shared" si="84"/>
        <v>-2046721.1908185408</v>
      </c>
      <c r="CI144" s="148">
        <f t="shared" si="85"/>
        <v>-4.9416817615768292E-2</v>
      </c>
      <c r="CJ144" s="149">
        <f t="shared" ref="CJ144:CJ207" si="103">CH144/BR144</f>
        <v>-188.04862098663548</v>
      </c>
      <c r="CL144" s="82">
        <v>422</v>
      </c>
      <c r="CM144" s="82" t="s">
        <v>567</v>
      </c>
      <c r="CN144" s="192">
        <v>10884</v>
      </c>
      <c r="CO144" s="192">
        <v>33791966.771302789</v>
      </c>
      <c r="CP144" s="192">
        <v>7054469.0829376038</v>
      </c>
      <c r="CQ144" s="192">
        <v>-609554</v>
      </c>
      <c r="CS144" s="193">
        <f t="shared" si="86"/>
        <v>33182412.771302789</v>
      </c>
      <c r="CT144" s="194"/>
      <c r="CU144" s="149">
        <v>6232524.7474325513</v>
      </c>
      <c r="CV144" s="194"/>
      <c r="CW144" s="149">
        <v>-948054.79469101189</v>
      </c>
      <c r="CX144" s="192"/>
      <c r="CY144" s="192">
        <f t="shared" si="87"/>
        <v>38466882.72404433</v>
      </c>
      <c r="CZ144" s="195">
        <f t="shared" si="88"/>
        <v>3534.2597137122684</v>
      </c>
      <c r="DA144" s="194"/>
      <c r="DB144" s="149">
        <v>0</v>
      </c>
      <c r="DD144" s="147">
        <f t="shared" si="89"/>
        <v>-2950620.2550519481</v>
      </c>
      <c r="DE144" s="148">
        <f t="shared" si="90"/>
        <v>-7.1240901619326211E-2</v>
      </c>
      <c r="DF144" s="149">
        <f t="shared" si="91"/>
        <v>-271.0970465869118</v>
      </c>
      <c r="DH144" s="196">
        <v>97466.255399999995</v>
      </c>
      <c r="DI144" s="197">
        <v>342831.09639999998</v>
      </c>
      <c r="DJ144" s="198">
        <f t="shared" si="92"/>
        <v>245364.84099999999</v>
      </c>
      <c r="DL144" s="196" t="e">
        <f>#REF!+DJ144</f>
        <v>#REF!</v>
      </c>
      <c r="DM144" s="198" t="e">
        <f t="shared" si="93"/>
        <v>#REF!</v>
      </c>
      <c r="DN144" s="82">
        <v>422</v>
      </c>
      <c r="DO144" s="82" t="s">
        <v>186</v>
      </c>
      <c r="DP144" s="192">
        <v>11098</v>
      </c>
      <c r="DQ144" s="192">
        <v>35949563.532600515</v>
      </c>
      <c r="DR144" s="192">
        <v>7054469.0829376038</v>
      </c>
      <c r="DS144" s="192">
        <v>-592468</v>
      </c>
      <c r="DU144" s="193">
        <v>35345320.532600515</v>
      </c>
      <c r="DV144" s="194"/>
      <c r="DW144" s="149">
        <v>5883234.4604100771</v>
      </c>
      <c r="DX144" s="194"/>
      <c r="DY144" s="149">
        <v>188947.98608568241</v>
      </c>
      <c r="DZ144" s="192"/>
      <c r="EA144" s="192">
        <v>41417502.979096279</v>
      </c>
      <c r="EB144" s="195">
        <v>3731.9790033426093</v>
      </c>
      <c r="ED144" s="196"/>
      <c r="EE144" s="197"/>
      <c r="EF144" s="198">
        <v>245364.84099999999</v>
      </c>
      <c r="EH144" s="196">
        <v>41662867.820096277</v>
      </c>
      <c r="EI144" s="198">
        <v>3471905.6516746897</v>
      </c>
      <c r="EK144" s="199">
        <v>12</v>
      </c>
    </row>
    <row r="145" spans="1:141" ht="13.8" x14ac:dyDescent="0.25">
      <c r="A145" s="30">
        <v>425</v>
      </c>
      <c r="B145" s="235" t="s">
        <v>815</v>
      </c>
      <c r="C145" s="180">
        <v>10191</v>
      </c>
      <c r="D145" s="180">
        <v>23517369.297770895</v>
      </c>
      <c r="E145" s="181">
        <v>7252428.2465717783</v>
      </c>
      <c r="F145" s="200">
        <v>-201112</v>
      </c>
      <c r="G145" s="181">
        <f t="shared" si="72"/>
        <v>23316257.297770895</v>
      </c>
      <c r="H145" s="183">
        <f t="shared" si="73"/>
        <v>2287.926336745255</v>
      </c>
      <c r="I145" s="184">
        <v>3227038.7717168955</v>
      </c>
      <c r="J145" s="181">
        <f t="shared" si="74"/>
        <v>26543296.069487792</v>
      </c>
      <c r="K145" s="183">
        <f t="shared" si="75"/>
        <v>2604.5820890479631</v>
      </c>
      <c r="L145" s="185">
        <v>115910.84064000001</v>
      </c>
      <c r="M145" s="185">
        <v>212104.88880000002</v>
      </c>
      <c r="N145" s="186">
        <v>96194.048160000006</v>
      </c>
      <c r="O145" s="187">
        <v>1430</v>
      </c>
      <c r="P145" s="159">
        <f t="shared" si="76"/>
        <v>26640920.117647793</v>
      </c>
      <c r="Q145" s="188">
        <v>691159</v>
      </c>
      <c r="R145" s="189"/>
      <c r="S145" s="190"/>
      <c r="U145" s="184"/>
      <c r="W145" s="82">
        <v>423</v>
      </c>
      <c r="X145" s="82" t="s">
        <v>568</v>
      </c>
      <c r="Y145" s="192">
        <v>19994</v>
      </c>
      <c r="Z145" s="192">
        <v>18965266.21324347</v>
      </c>
      <c r="AA145" s="192">
        <v>-214861.50212150862</v>
      </c>
      <c r="AB145" s="192">
        <v>-1447708</v>
      </c>
      <c r="AD145" s="193">
        <f t="shared" si="94"/>
        <v>17517558.21324347</v>
      </c>
      <c r="AE145" s="194"/>
      <c r="AF145" s="149">
        <v>7211260.216644045</v>
      </c>
      <c r="AG145" s="194"/>
      <c r="AH145" s="149">
        <f t="shared" si="95"/>
        <v>-286377.2682403854</v>
      </c>
      <c r="AI145" s="149">
        <v>-409586.09294845822</v>
      </c>
      <c r="AJ145" s="192"/>
      <c r="AK145" s="192">
        <f t="shared" si="96"/>
        <v>24442441.16164713</v>
      </c>
      <c r="AL145" s="195">
        <f t="shared" si="77"/>
        <v>1222.4888047237737</v>
      </c>
      <c r="AM145" s="194"/>
      <c r="AN145" s="149">
        <v>0</v>
      </c>
      <c r="AP145" s="147">
        <f t="shared" si="78"/>
        <v>-3830736.1009561121</v>
      </c>
      <c r="AQ145" s="148">
        <f t="shared" si="79"/>
        <v>-0.13549011720104776</v>
      </c>
      <c r="AR145" s="149">
        <f t="shared" si="97"/>
        <v>-191.59428333280545</v>
      </c>
      <c r="AT145" s="82">
        <v>423</v>
      </c>
      <c r="AU145" s="82" t="s">
        <v>568</v>
      </c>
      <c r="AV145" s="192">
        <v>19994</v>
      </c>
      <c r="AW145" s="192">
        <v>18804651.709386349</v>
      </c>
      <c r="AX145" s="192">
        <v>-205607.61480623967</v>
      </c>
      <c r="AY145" s="192">
        <v>-1447708</v>
      </c>
      <c r="BA145" s="193">
        <f t="shared" si="98"/>
        <v>17356943.709386349</v>
      </c>
      <c r="BB145" s="194"/>
      <c r="BC145" s="149">
        <v>7211260.216644045</v>
      </c>
      <c r="BD145" s="194"/>
      <c r="BE145" s="149">
        <v>-409586.09294845822</v>
      </c>
      <c r="BF145" s="192"/>
      <c r="BG145" s="192">
        <f t="shared" si="99"/>
        <v>24158617.833081935</v>
      </c>
      <c r="BH145" s="195">
        <f t="shared" si="80"/>
        <v>1208.2933796679972</v>
      </c>
      <c r="BI145" s="194"/>
      <c r="BJ145" s="149">
        <v>0</v>
      </c>
      <c r="BL145" s="147">
        <f t="shared" si="81"/>
        <v>-4114559.4295213073</v>
      </c>
      <c r="BM145" s="148">
        <f t="shared" si="82"/>
        <v>-0.14552872467445002</v>
      </c>
      <c r="BN145" s="149">
        <f t="shared" si="100"/>
        <v>-205.78970838858194</v>
      </c>
      <c r="BP145" s="82">
        <v>423</v>
      </c>
      <c r="BQ145" s="82" t="s">
        <v>568</v>
      </c>
      <c r="BR145" s="192">
        <v>19994</v>
      </c>
      <c r="BS145" s="192">
        <v>18972949.27774509</v>
      </c>
      <c r="BT145" s="192">
        <v>-54659.001417604981</v>
      </c>
      <c r="BU145" s="192">
        <v>-1447708</v>
      </c>
      <c r="BW145" s="193">
        <f t="shared" si="101"/>
        <v>17525241.27774509</v>
      </c>
      <c r="BX145" s="194"/>
      <c r="BY145" s="149">
        <v>7081863.1792238252</v>
      </c>
      <c r="BZ145" s="194"/>
      <c r="CA145" s="149">
        <v>-1904741.8306220975</v>
      </c>
      <c r="CB145" s="192"/>
      <c r="CC145" s="192">
        <f t="shared" si="102"/>
        <v>22702362.626346819</v>
      </c>
      <c r="CD145" s="195">
        <f t="shared" si="83"/>
        <v>1135.4587689480254</v>
      </c>
      <c r="CE145" s="194"/>
      <c r="CF145" s="149">
        <v>0</v>
      </c>
      <c r="CH145" s="147">
        <f t="shared" si="84"/>
        <v>-5570814.6362564228</v>
      </c>
      <c r="CI145" s="148">
        <f t="shared" si="85"/>
        <v>-0.19703532378106317</v>
      </c>
      <c r="CJ145" s="149">
        <f t="shared" si="103"/>
        <v>-278.62431910855372</v>
      </c>
      <c r="CL145" s="82">
        <v>423</v>
      </c>
      <c r="CM145" s="82" t="s">
        <v>568</v>
      </c>
      <c r="CN145" s="192">
        <v>19994</v>
      </c>
      <c r="CO145" s="192">
        <v>17948513.444687329</v>
      </c>
      <c r="CP145" s="192">
        <v>-194332.54812536575</v>
      </c>
      <c r="CQ145" s="192">
        <v>-1447708</v>
      </c>
      <c r="CS145" s="193">
        <f t="shared" si="86"/>
        <v>16500805.444687329</v>
      </c>
      <c r="CT145" s="194"/>
      <c r="CU145" s="149">
        <v>7081863.1792238252</v>
      </c>
      <c r="CV145" s="194"/>
      <c r="CW145" s="149">
        <v>-1904741.8306220975</v>
      </c>
      <c r="CX145" s="192"/>
      <c r="CY145" s="192">
        <f t="shared" si="87"/>
        <v>21677926.793289058</v>
      </c>
      <c r="CZ145" s="195">
        <f t="shared" si="88"/>
        <v>1084.2216061462968</v>
      </c>
      <c r="DA145" s="194"/>
      <c r="DB145" s="149">
        <v>0</v>
      </c>
      <c r="DD145" s="147">
        <f t="shared" si="89"/>
        <v>-6595250.469314184</v>
      </c>
      <c r="DE145" s="148">
        <f t="shared" si="90"/>
        <v>-0.2332688119222342</v>
      </c>
      <c r="DF145" s="149">
        <f t="shared" si="91"/>
        <v>-329.86148191028229</v>
      </c>
      <c r="DH145" s="196">
        <v>1309622.9444200001</v>
      </c>
      <c r="DI145" s="197">
        <v>727530.54240000003</v>
      </c>
      <c r="DJ145" s="198">
        <f t="shared" si="92"/>
        <v>-582092.40202000004</v>
      </c>
      <c r="DL145" s="196" t="e">
        <f>#REF!+DJ145</f>
        <v>#REF!</v>
      </c>
      <c r="DM145" s="198" t="e">
        <f t="shared" si="93"/>
        <v>#REF!</v>
      </c>
      <c r="DN145" s="82">
        <v>423</v>
      </c>
      <c r="DO145" s="82" t="s">
        <v>814</v>
      </c>
      <c r="DP145" s="192">
        <v>19831</v>
      </c>
      <c r="DQ145" s="192">
        <v>22688901.676096596</v>
      </c>
      <c r="DR145" s="192">
        <v>-194332.54812536575</v>
      </c>
      <c r="DS145" s="192">
        <v>-1342149</v>
      </c>
      <c r="DU145" s="193">
        <v>21241193.676096596</v>
      </c>
      <c r="DV145" s="194"/>
      <c r="DW145" s="149">
        <v>6652367.2094201762</v>
      </c>
      <c r="DX145" s="194"/>
      <c r="DY145" s="149">
        <v>379616.37708647328</v>
      </c>
      <c r="DZ145" s="192"/>
      <c r="EA145" s="192">
        <v>28273177.262603242</v>
      </c>
      <c r="EB145" s="195">
        <v>1425.7060795019536</v>
      </c>
      <c r="ED145" s="196"/>
      <c r="EE145" s="197"/>
      <c r="EF145" s="198">
        <v>-582092.40202000004</v>
      </c>
      <c r="EH145" s="196">
        <v>27691084.860583242</v>
      </c>
      <c r="EI145" s="198">
        <v>2307590.4050486037</v>
      </c>
      <c r="EK145" s="199">
        <v>2</v>
      </c>
    </row>
    <row r="146" spans="1:141" ht="13.8" x14ac:dyDescent="0.25">
      <c r="A146" s="30">
        <v>426</v>
      </c>
      <c r="B146" s="235" t="s">
        <v>874</v>
      </c>
      <c r="C146" s="180">
        <v>12084</v>
      </c>
      <c r="D146" s="180">
        <v>26323101.410650302</v>
      </c>
      <c r="E146" s="181">
        <v>9263074.8119188435</v>
      </c>
      <c r="F146" s="200">
        <v>-2591253</v>
      </c>
      <c r="G146" s="181">
        <f t="shared" si="72"/>
        <v>23731848.410650302</v>
      </c>
      <c r="H146" s="183">
        <f t="shared" si="73"/>
        <v>1963.9066874089956</v>
      </c>
      <c r="I146" s="184">
        <v>5943242.8026770093</v>
      </c>
      <c r="J146" s="181">
        <f t="shared" si="74"/>
        <v>29675091.213327311</v>
      </c>
      <c r="K146" s="183">
        <f t="shared" si="75"/>
        <v>2455.73412887515</v>
      </c>
      <c r="L146" s="185">
        <v>998773.61225600017</v>
      </c>
      <c r="M146" s="185">
        <v>65438.128000000004</v>
      </c>
      <c r="N146" s="186">
        <v>-933335.48425600014</v>
      </c>
      <c r="O146" s="187">
        <v>5208</v>
      </c>
      <c r="P146" s="159">
        <f t="shared" si="76"/>
        <v>28746963.729071312</v>
      </c>
      <c r="Q146" s="188">
        <v>626396</v>
      </c>
      <c r="R146" s="189"/>
      <c r="S146" s="190"/>
      <c r="U146" s="184"/>
      <c r="W146" s="82">
        <v>425</v>
      </c>
      <c r="X146" s="82" t="s">
        <v>569</v>
      </c>
      <c r="Y146" s="192">
        <v>10191</v>
      </c>
      <c r="Z146" s="192">
        <v>23479903.366340961</v>
      </c>
      <c r="AA146" s="192">
        <v>7252428.2465717783</v>
      </c>
      <c r="AB146" s="192">
        <v>279873</v>
      </c>
      <c r="AD146" s="193">
        <f t="shared" si="94"/>
        <v>23759776.366340961</v>
      </c>
      <c r="AE146" s="194"/>
      <c r="AF146" s="149">
        <v>3358508.1751871775</v>
      </c>
      <c r="AG146" s="194"/>
      <c r="AH146" s="149">
        <f t="shared" si="95"/>
        <v>-119959.62205397771</v>
      </c>
      <c r="AI146" s="149">
        <v>-171570.15712371233</v>
      </c>
      <c r="AJ146" s="192"/>
      <c r="AK146" s="192">
        <f t="shared" si="96"/>
        <v>26998324.919474162</v>
      </c>
      <c r="AL146" s="195">
        <f t="shared" si="77"/>
        <v>2649.2321577346838</v>
      </c>
      <c r="AM146" s="194"/>
      <c r="AN146" s="149">
        <v>0</v>
      </c>
      <c r="AP146" s="147">
        <f t="shared" si="78"/>
        <v>-1936901.0891790427</v>
      </c>
      <c r="AQ146" s="148">
        <f t="shared" si="79"/>
        <v>-6.6939207200241116E-2</v>
      </c>
      <c r="AR146" s="149">
        <f t="shared" si="97"/>
        <v>-190.05996361289792</v>
      </c>
      <c r="AT146" s="82">
        <v>425</v>
      </c>
      <c r="AU146" s="82" t="s">
        <v>569</v>
      </c>
      <c r="AV146" s="192">
        <v>10191</v>
      </c>
      <c r="AW146" s="192">
        <v>23473881.827622406</v>
      </c>
      <c r="AX146" s="192">
        <v>7319988.5668000439</v>
      </c>
      <c r="AY146" s="192">
        <v>279873</v>
      </c>
      <c r="BA146" s="193">
        <f t="shared" si="98"/>
        <v>23753754.827622406</v>
      </c>
      <c r="BB146" s="194"/>
      <c r="BC146" s="149">
        <v>3358508.1751871775</v>
      </c>
      <c r="BD146" s="194"/>
      <c r="BE146" s="149">
        <v>-171570.15712371233</v>
      </c>
      <c r="BF146" s="192"/>
      <c r="BG146" s="192">
        <f t="shared" si="99"/>
        <v>26940692.845685873</v>
      </c>
      <c r="BH146" s="195">
        <f t="shared" si="80"/>
        <v>2643.5769645457631</v>
      </c>
      <c r="BI146" s="194"/>
      <c r="BJ146" s="149">
        <v>0</v>
      </c>
      <c r="BL146" s="147">
        <f t="shared" si="81"/>
        <v>-1994533.1629673317</v>
      </c>
      <c r="BM146" s="148">
        <f t="shared" si="82"/>
        <v>-6.893096886026942E-2</v>
      </c>
      <c r="BN146" s="149">
        <f t="shared" si="100"/>
        <v>-195.71515680181844</v>
      </c>
      <c r="BP146" s="82">
        <v>425</v>
      </c>
      <c r="BQ146" s="82" t="s">
        <v>569</v>
      </c>
      <c r="BR146" s="192">
        <v>10191</v>
      </c>
      <c r="BS146" s="192">
        <v>23640782.757314697</v>
      </c>
      <c r="BT146" s="192">
        <v>7492974.26627154</v>
      </c>
      <c r="BU146" s="192">
        <v>279873</v>
      </c>
      <c r="BW146" s="193">
        <f t="shared" si="101"/>
        <v>23920655.757314697</v>
      </c>
      <c r="BX146" s="194"/>
      <c r="BY146" s="149">
        <v>3318577.7298389943</v>
      </c>
      <c r="BZ146" s="194"/>
      <c r="CA146" s="149">
        <v>-797870.97459157242</v>
      </c>
      <c r="CB146" s="192"/>
      <c r="CC146" s="192">
        <f t="shared" si="102"/>
        <v>26441362.512562118</v>
      </c>
      <c r="CD146" s="195">
        <f t="shared" si="83"/>
        <v>2594.57977750585</v>
      </c>
      <c r="CE146" s="194"/>
      <c r="CF146" s="149">
        <v>0</v>
      </c>
      <c r="CH146" s="147">
        <f t="shared" si="84"/>
        <v>-2493863.4960910864</v>
      </c>
      <c r="CI146" s="148">
        <f t="shared" si="85"/>
        <v>-8.6187800826068736E-2</v>
      </c>
      <c r="CJ146" s="149">
        <f t="shared" si="103"/>
        <v>-244.71234384173158</v>
      </c>
      <c r="CL146" s="82">
        <v>425</v>
      </c>
      <c r="CM146" s="82" t="s">
        <v>569</v>
      </c>
      <c r="CN146" s="192">
        <v>10191</v>
      </c>
      <c r="CO146" s="192">
        <v>22669119.409742344</v>
      </c>
      <c r="CP146" s="192">
        <v>7246220.3010394806</v>
      </c>
      <c r="CQ146" s="192">
        <v>279873</v>
      </c>
      <c r="CS146" s="193">
        <f t="shared" si="86"/>
        <v>22948992.409742344</v>
      </c>
      <c r="CT146" s="194"/>
      <c r="CU146" s="149">
        <v>3318577.7298389943</v>
      </c>
      <c r="CV146" s="194"/>
      <c r="CW146" s="149">
        <v>-797870.97459157242</v>
      </c>
      <c r="CX146" s="192"/>
      <c r="CY146" s="192">
        <f t="shared" si="87"/>
        <v>25469699.164989766</v>
      </c>
      <c r="CZ146" s="195">
        <f t="shared" si="88"/>
        <v>2499.2345368452325</v>
      </c>
      <c r="DA146" s="194"/>
      <c r="DB146" s="149">
        <v>0</v>
      </c>
      <c r="DD146" s="147">
        <f t="shared" si="89"/>
        <v>-3465526.8436634392</v>
      </c>
      <c r="DE146" s="148">
        <f t="shared" si="90"/>
        <v>-0.11976843874062218</v>
      </c>
      <c r="DF146" s="149">
        <f t="shared" si="91"/>
        <v>-340.05758450234907</v>
      </c>
      <c r="DH146" s="196">
        <v>151337.77145999999</v>
      </c>
      <c r="DI146" s="197">
        <v>168832.7604</v>
      </c>
      <c r="DJ146" s="198">
        <f t="shared" si="92"/>
        <v>17494.98894000001</v>
      </c>
      <c r="DL146" s="196" t="e">
        <f>#REF!+DJ146</f>
        <v>#REF!</v>
      </c>
      <c r="DM146" s="198" t="e">
        <f t="shared" si="93"/>
        <v>#REF!</v>
      </c>
      <c r="DN146" s="82">
        <v>425</v>
      </c>
      <c r="DO146" s="82" t="s">
        <v>815</v>
      </c>
      <c r="DP146" s="192">
        <v>10161</v>
      </c>
      <c r="DQ146" s="192">
        <v>25404055.037764739</v>
      </c>
      <c r="DR146" s="192">
        <v>7246220.3010394843</v>
      </c>
      <c r="DS146" s="192">
        <v>352491</v>
      </c>
      <c r="DU146" s="193">
        <v>25683928.037764739</v>
      </c>
      <c r="DV146" s="194"/>
      <c r="DW146" s="149">
        <v>3092281.7281900765</v>
      </c>
      <c r="DX146" s="194"/>
      <c r="DY146" s="149">
        <v>159016.24269838849</v>
      </c>
      <c r="DZ146" s="192"/>
      <c r="EA146" s="192">
        <v>28935226.008653205</v>
      </c>
      <c r="EB146" s="195">
        <v>2847.6750328366506</v>
      </c>
      <c r="ED146" s="196"/>
      <c r="EE146" s="197"/>
      <c r="EF146" s="198">
        <v>17494.98894000001</v>
      </c>
      <c r="EH146" s="196">
        <v>28952720.997593205</v>
      </c>
      <c r="EI146" s="198">
        <v>2412726.7497994336</v>
      </c>
      <c r="EK146" s="199">
        <v>17</v>
      </c>
    </row>
    <row r="147" spans="1:141" ht="13.8" x14ac:dyDescent="0.25">
      <c r="A147" s="30">
        <v>430</v>
      </c>
      <c r="B147" s="235" t="s">
        <v>190</v>
      </c>
      <c r="C147" s="180">
        <v>15875</v>
      </c>
      <c r="D147" s="180">
        <v>38243217.579381958</v>
      </c>
      <c r="E147" s="181">
        <v>11102350.840812404</v>
      </c>
      <c r="F147" s="200">
        <v>-2257035</v>
      </c>
      <c r="G147" s="181">
        <f t="shared" ref="G147:G210" si="104">D147+F147</f>
        <v>35986182.579381958</v>
      </c>
      <c r="H147" s="183">
        <f t="shared" si="73"/>
        <v>2266.8461467327215</v>
      </c>
      <c r="I147" s="184">
        <v>8894603.494812889</v>
      </c>
      <c r="J147" s="181">
        <f t="shared" si="74"/>
        <v>44880786.074194849</v>
      </c>
      <c r="K147" s="183">
        <f t="shared" si="75"/>
        <v>2827.1361306579433</v>
      </c>
      <c r="L147" s="185">
        <v>506206.59712000005</v>
      </c>
      <c r="M147" s="185">
        <v>1051491.1372</v>
      </c>
      <c r="N147" s="186">
        <v>545284.54007999995</v>
      </c>
      <c r="O147" s="187">
        <v>6578</v>
      </c>
      <c r="P147" s="159">
        <f t="shared" si="76"/>
        <v>45432648.614274852</v>
      </c>
      <c r="Q147" s="188">
        <v>924519</v>
      </c>
      <c r="R147" s="189"/>
      <c r="S147" s="190"/>
      <c r="U147" s="184"/>
      <c r="W147" s="82">
        <v>426</v>
      </c>
      <c r="X147" s="82" t="s">
        <v>570</v>
      </c>
      <c r="Y147" s="192">
        <v>12084</v>
      </c>
      <c r="Z147" s="192">
        <v>26302411.821067873</v>
      </c>
      <c r="AA147" s="192">
        <v>9263074.8119188398</v>
      </c>
      <c r="AB147" s="192">
        <v>-2608181</v>
      </c>
      <c r="AD147" s="193">
        <f t="shared" si="94"/>
        <v>23694230.821067873</v>
      </c>
      <c r="AE147" s="194"/>
      <c r="AF147" s="149">
        <v>6098054.215493869</v>
      </c>
      <c r="AG147" s="194"/>
      <c r="AH147" s="149">
        <f t="shared" si="95"/>
        <v>-146893.42922841993</v>
      </c>
      <c r="AI147" s="149">
        <v>-210091.7650592518</v>
      </c>
      <c r="AJ147" s="192"/>
      <c r="AK147" s="192">
        <f t="shared" si="96"/>
        <v>29645391.607333321</v>
      </c>
      <c r="AL147" s="195">
        <f t="shared" si="77"/>
        <v>2453.2763660487685</v>
      </c>
      <c r="AM147" s="194"/>
      <c r="AN147" s="149">
        <v>0</v>
      </c>
      <c r="AP147" s="147">
        <f t="shared" si="78"/>
        <v>-1216724.8630994335</v>
      </c>
      <c r="AQ147" s="148">
        <f t="shared" si="79"/>
        <v>-3.9424543817826257E-2</v>
      </c>
      <c r="AR147" s="149">
        <f t="shared" si="97"/>
        <v>-100.68891617837086</v>
      </c>
      <c r="AT147" s="82">
        <v>426</v>
      </c>
      <c r="AU147" s="82" t="s">
        <v>570</v>
      </c>
      <c r="AV147" s="192">
        <v>12084</v>
      </c>
      <c r="AW147" s="192">
        <v>26216440.624625586</v>
      </c>
      <c r="AX147" s="192">
        <v>9307970.1958726514</v>
      </c>
      <c r="AY147" s="192">
        <v>-2608181</v>
      </c>
      <c r="BA147" s="193">
        <f t="shared" si="98"/>
        <v>23608259.624625586</v>
      </c>
      <c r="BB147" s="194"/>
      <c r="BC147" s="149">
        <v>6098054.215493869</v>
      </c>
      <c r="BD147" s="194"/>
      <c r="BE147" s="149">
        <v>-210091.7650592518</v>
      </c>
      <c r="BF147" s="192"/>
      <c r="BG147" s="192">
        <f t="shared" si="99"/>
        <v>29496222.075060204</v>
      </c>
      <c r="BH147" s="195">
        <f t="shared" si="80"/>
        <v>2440.9319823783685</v>
      </c>
      <c r="BI147" s="194"/>
      <c r="BJ147" s="149">
        <v>0</v>
      </c>
      <c r="BL147" s="147">
        <f t="shared" si="81"/>
        <v>-1365894.3953725509</v>
      </c>
      <c r="BM147" s="148">
        <f t="shared" si="82"/>
        <v>-4.4257962563297851E-2</v>
      </c>
      <c r="BN147" s="149">
        <f t="shared" si="100"/>
        <v>-113.03329984877118</v>
      </c>
      <c r="BP147" s="82">
        <v>426</v>
      </c>
      <c r="BQ147" s="82" t="s">
        <v>570</v>
      </c>
      <c r="BR147" s="192">
        <v>12084</v>
      </c>
      <c r="BS147" s="192">
        <v>26353693.804000802</v>
      </c>
      <c r="BT147" s="192">
        <v>9433148.7503823694</v>
      </c>
      <c r="BU147" s="192">
        <v>-2608181</v>
      </c>
      <c r="BW147" s="193">
        <f t="shared" si="101"/>
        <v>23745512.804000802</v>
      </c>
      <c r="BX147" s="194"/>
      <c r="BY147" s="149">
        <v>6050280.4837760245</v>
      </c>
      <c r="BZ147" s="194"/>
      <c r="CA147" s="149">
        <v>-977012.1106820486</v>
      </c>
      <c r="CB147" s="192"/>
      <c r="CC147" s="192">
        <f t="shared" si="102"/>
        <v>28818781.17709478</v>
      </c>
      <c r="CD147" s="195">
        <f t="shared" si="83"/>
        <v>2384.8710010836462</v>
      </c>
      <c r="CE147" s="194"/>
      <c r="CF147" s="149">
        <v>0</v>
      </c>
      <c r="CH147" s="147">
        <f t="shared" si="84"/>
        <v>-2043335.2933379747</v>
      </c>
      <c r="CI147" s="148">
        <f t="shared" si="85"/>
        <v>-6.6208527704040593E-2</v>
      </c>
      <c r="CJ147" s="149">
        <f t="shared" si="103"/>
        <v>-169.09428114349345</v>
      </c>
      <c r="CL147" s="82">
        <v>426</v>
      </c>
      <c r="CM147" s="82" t="s">
        <v>570</v>
      </c>
      <c r="CN147" s="192">
        <v>12084</v>
      </c>
      <c r="CO147" s="192">
        <v>25418615.935595907</v>
      </c>
      <c r="CP147" s="192">
        <v>8878345.2242424618</v>
      </c>
      <c r="CQ147" s="192">
        <v>-2608181</v>
      </c>
      <c r="CS147" s="193">
        <f t="shared" si="86"/>
        <v>22810434.935595907</v>
      </c>
      <c r="CT147" s="194"/>
      <c r="CU147" s="149">
        <v>6050280.4837760245</v>
      </c>
      <c r="CV147" s="194"/>
      <c r="CW147" s="149">
        <v>-977012.1106820486</v>
      </c>
      <c r="CX147" s="192"/>
      <c r="CY147" s="192">
        <f t="shared" si="87"/>
        <v>27883703.308689885</v>
      </c>
      <c r="CZ147" s="195">
        <f t="shared" si="88"/>
        <v>2307.4895157803612</v>
      </c>
      <c r="DA147" s="194"/>
      <c r="DB147" s="149">
        <v>0</v>
      </c>
      <c r="DD147" s="147">
        <f t="shared" si="89"/>
        <v>-2978413.1617428698</v>
      </c>
      <c r="DE147" s="148">
        <f t="shared" si="90"/>
        <v>-9.6507093562306995E-2</v>
      </c>
      <c r="DF147" s="149">
        <f t="shared" si="91"/>
        <v>-246.47576644677835</v>
      </c>
      <c r="DH147" s="196">
        <v>957409.53149600013</v>
      </c>
      <c r="DI147" s="197">
        <v>49005.000100000005</v>
      </c>
      <c r="DJ147" s="198">
        <f t="shared" si="92"/>
        <v>-908404.53139600018</v>
      </c>
      <c r="DL147" s="196" t="e">
        <f>#REF!+DJ147</f>
        <v>#REF!</v>
      </c>
      <c r="DM147" s="198" t="e">
        <f t="shared" si="93"/>
        <v>#REF!</v>
      </c>
      <c r="DN147" s="82">
        <v>426</v>
      </c>
      <c r="DO147" s="82" t="s">
        <v>874</v>
      </c>
      <c r="DP147" s="192">
        <v>12145</v>
      </c>
      <c r="DQ147" s="192">
        <v>27593840.593017541</v>
      </c>
      <c r="DR147" s="192">
        <v>8878345.2242424618</v>
      </c>
      <c r="DS147" s="192">
        <v>-2618086</v>
      </c>
      <c r="DU147" s="193">
        <v>24985659.593017541</v>
      </c>
      <c r="DV147" s="194"/>
      <c r="DW147" s="149">
        <v>5681737.6799740847</v>
      </c>
      <c r="DX147" s="194"/>
      <c r="DY147" s="149">
        <v>194719.19744112552</v>
      </c>
      <c r="DZ147" s="192"/>
      <c r="EA147" s="192">
        <v>30862116.470432755</v>
      </c>
      <c r="EB147" s="195">
        <v>2541.1376262192471</v>
      </c>
      <c r="ED147" s="196"/>
      <c r="EE147" s="197"/>
      <c r="EF147" s="198">
        <v>-908404.53139600018</v>
      </c>
      <c r="EH147" s="196">
        <v>29953711.939036753</v>
      </c>
      <c r="EI147" s="198">
        <v>2496142.6615863959</v>
      </c>
      <c r="EK147" s="199">
        <v>12</v>
      </c>
    </row>
    <row r="148" spans="1:141" ht="13.8" x14ac:dyDescent="0.25">
      <c r="A148" s="30">
        <v>433</v>
      </c>
      <c r="B148" s="235" t="s">
        <v>191</v>
      </c>
      <c r="C148" s="180">
        <v>7828</v>
      </c>
      <c r="D148" s="180">
        <v>14191711.39288388</v>
      </c>
      <c r="E148" s="181">
        <v>4305581.9680700134</v>
      </c>
      <c r="F148" s="200">
        <v>-845425</v>
      </c>
      <c r="G148" s="181">
        <f t="shared" si="104"/>
        <v>13346286.39288388</v>
      </c>
      <c r="H148" s="183">
        <f t="shared" si="73"/>
        <v>1704.9420532554777</v>
      </c>
      <c r="I148" s="184">
        <v>4006848.0700600194</v>
      </c>
      <c r="J148" s="181">
        <f t="shared" si="74"/>
        <v>17353134.4629439</v>
      </c>
      <c r="K148" s="183">
        <f t="shared" si="75"/>
        <v>2216.8030739580863</v>
      </c>
      <c r="L148" s="185">
        <v>308896.41552000004</v>
      </c>
      <c r="M148" s="185">
        <v>234723.72</v>
      </c>
      <c r="N148" s="186">
        <v>-74172.695520000038</v>
      </c>
      <c r="O148" s="187">
        <v>3506</v>
      </c>
      <c r="P148" s="159">
        <f t="shared" si="76"/>
        <v>17282467.767423902</v>
      </c>
      <c r="Q148" s="188">
        <v>354537</v>
      </c>
      <c r="R148" s="189"/>
      <c r="S148" s="190"/>
      <c r="U148" s="184"/>
      <c r="W148" s="82">
        <v>430</v>
      </c>
      <c r="X148" s="82" t="s">
        <v>571</v>
      </c>
      <c r="Y148" s="192">
        <v>15875</v>
      </c>
      <c r="Z148" s="192">
        <v>38245804.586291745</v>
      </c>
      <c r="AA148" s="192">
        <v>11102350.8408124</v>
      </c>
      <c r="AB148" s="192">
        <v>-2279955</v>
      </c>
      <c r="AD148" s="193">
        <f t="shared" si="94"/>
        <v>35965849.586291745</v>
      </c>
      <c r="AE148" s="194"/>
      <c r="AF148" s="149">
        <v>9110229.1752484348</v>
      </c>
      <c r="AG148" s="194"/>
      <c r="AH148" s="149">
        <f t="shared" si="95"/>
        <v>-203378.96874814687</v>
      </c>
      <c r="AI148" s="149">
        <v>-290879.22274444264</v>
      </c>
      <c r="AJ148" s="192"/>
      <c r="AK148" s="192">
        <f t="shared" si="96"/>
        <v>44872699.792792037</v>
      </c>
      <c r="AL148" s="195">
        <f t="shared" si="77"/>
        <v>2826.6267586010731</v>
      </c>
      <c r="AM148" s="194"/>
      <c r="AN148" s="149">
        <v>0</v>
      </c>
      <c r="AP148" s="147">
        <f t="shared" si="78"/>
        <v>-1590570.9145675823</v>
      </c>
      <c r="AQ148" s="148">
        <f t="shared" si="79"/>
        <v>-3.4232865882074921E-2</v>
      </c>
      <c r="AR148" s="149">
        <f t="shared" si="97"/>
        <v>-100.19344343732801</v>
      </c>
      <c r="AT148" s="82">
        <v>430</v>
      </c>
      <c r="AU148" s="82" t="s">
        <v>571</v>
      </c>
      <c r="AV148" s="192">
        <v>15875</v>
      </c>
      <c r="AW148" s="192">
        <v>38078296.867626354</v>
      </c>
      <c r="AX148" s="192">
        <v>11139744.488522431</v>
      </c>
      <c r="AY148" s="192">
        <v>-2279955</v>
      </c>
      <c r="BA148" s="193">
        <f t="shared" si="98"/>
        <v>35798341.867626354</v>
      </c>
      <c r="BB148" s="194"/>
      <c r="BC148" s="149">
        <v>9110229.1752484348</v>
      </c>
      <c r="BD148" s="194"/>
      <c r="BE148" s="149">
        <v>-290879.22274444264</v>
      </c>
      <c r="BF148" s="192"/>
      <c r="BG148" s="192">
        <f t="shared" si="99"/>
        <v>44617691.820130348</v>
      </c>
      <c r="BH148" s="195">
        <f t="shared" si="80"/>
        <v>2810.5632642601795</v>
      </c>
      <c r="BI148" s="194"/>
      <c r="BJ148" s="149">
        <v>0</v>
      </c>
      <c r="BL148" s="147">
        <f t="shared" si="81"/>
        <v>-1845578.8872292712</v>
      </c>
      <c r="BM148" s="148">
        <f t="shared" si="82"/>
        <v>-3.9721243449547729E-2</v>
      </c>
      <c r="BN148" s="149">
        <f t="shared" si="100"/>
        <v>-116.25693777822181</v>
      </c>
      <c r="BP148" s="82">
        <v>430</v>
      </c>
      <c r="BQ148" s="82" t="s">
        <v>571</v>
      </c>
      <c r="BR148" s="192">
        <v>15875</v>
      </c>
      <c r="BS148" s="192">
        <v>38373027.83984267</v>
      </c>
      <c r="BT148" s="192">
        <v>11425908.675700916</v>
      </c>
      <c r="BU148" s="192">
        <v>-2279955</v>
      </c>
      <c r="BW148" s="193">
        <f t="shared" si="101"/>
        <v>36093072.83984267</v>
      </c>
      <c r="BX148" s="194"/>
      <c r="BY148" s="149">
        <v>9058696.0229222812</v>
      </c>
      <c r="BZ148" s="194"/>
      <c r="CA148" s="149">
        <v>-1352706.629348139</v>
      </c>
      <c r="CB148" s="192"/>
      <c r="CC148" s="192">
        <f t="shared" si="102"/>
        <v>43799062.233416818</v>
      </c>
      <c r="CD148" s="195">
        <f t="shared" si="83"/>
        <v>2758.9960461994847</v>
      </c>
      <c r="CE148" s="194"/>
      <c r="CF148" s="149">
        <v>0</v>
      </c>
      <c r="CH148" s="147">
        <f t="shared" si="84"/>
        <v>-2664208.4739428014</v>
      </c>
      <c r="CI148" s="148">
        <f t="shared" si="85"/>
        <v>-5.7340097530430637E-2</v>
      </c>
      <c r="CJ148" s="149">
        <f t="shared" si="103"/>
        <v>-167.82415583891662</v>
      </c>
      <c r="CL148" s="82">
        <v>430</v>
      </c>
      <c r="CM148" s="82" t="s">
        <v>571</v>
      </c>
      <c r="CN148" s="192">
        <v>15875</v>
      </c>
      <c r="CO148" s="192">
        <v>36827262.811136723</v>
      </c>
      <c r="CP148" s="192">
        <v>10778706.210320497</v>
      </c>
      <c r="CQ148" s="192">
        <v>-2279955</v>
      </c>
      <c r="CS148" s="193">
        <f t="shared" si="86"/>
        <v>34547307.811136723</v>
      </c>
      <c r="CT148" s="194"/>
      <c r="CU148" s="149">
        <v>9058696.0229222812</v>
      </c>
      <c r="CV148" s="194"/>
      <c r="CW148" s="149">
        <v>-1352706.629348139</v>
      </c>
      <c r="CX148" s="192"/>
      <c r="CY148" s="192">
        <f t="shared" si="87"/>
        <v>42253297.204710864</v>
      </c>
      <c r="CZ148" s="195">
        <f t="shared" si="88"/>
        <v>2661.6250207691883</v>
      </c>
      <c r="DA148" s="194"/>
      <c r="DB148" s="149">
        <v>0</v>
      </c>
      <c r="DD148" s="147">
        <f t="shared" si="89"/>
        <v>-4209973.5026487559</v>
      </c>
      <c r="DE148" s="148">
        <f t="shared" si="90"/>
        <v>-9.0608634272961563E-2</v>
      </c>
      <c r="DF148" s="149">
        <f t="shared" si="91"/>
        <v>-265.19518126921298</v>
      </c>
      <c r="DH148" s="196">
        <v>369297.87454000005</v>
      </c>
      <c r="DI148" s="197">
        <v>1120182.2561000003</v>
      </c>
      <c r="DJ148" s="198">
        <f t="shared" si="92"/>
        <v>750884.38156000036</v>
      </c>
      <c r="DL148" s="196" t="e">
        <f>#REF!+DJ148</f>
        <v>#REF!</v>
      </c>
      <c r="DM148" s="198" t="e">
        <f t="shared" si="93"/>
        <v>#REF!</v>
      </c>
      <c r="DN148" s="82">
        <v>430</v>
      </c>
      <c r="DO148" s="82" t="s">
        <v>190</v>
      </c>
      <c r="DP148" s="192">
        <v>16032</v>
      </c>
      <c r="DQ148" s="192">
        <v>39954922.474582568</v>
      </c>
      <c r="DR148" s="192">
        <v>10778706.210320497</v>
      </c>
      <c r="DS148" s="192">
        <v>-2292829</v>
      </c>
      <c r="DU148" s="193">
        <v>37674967.474582568</v>
      </c>
      <c r="DV148" s="194"/>
      <c r="DW148" s="149">
        <v>8518707.8595795613</v>
      </c>
      <c r="DX148" s="194"/>
      <c r="DY148" s="149">
        <v>269595.37319749198</v>
      </c>
      <c r="DZ148" s="192"/>
      <c r="EA148" s="192">
        <v>46463270.707359619</v>
      </c>
      <c r="EB148" s="195">
        <v>2898.1581030039683</v>
      </c>
      <c r="ED148" s="196"/>
      <c r="EE148" s="197"/>
      <c r="EF148" s="198">
        <v>750884.38156000036</v>
      </c>
      <c r="EH148" s="196">
        <v>47214155.088919617</v>
      </c>
      <c r="EI148" s="198">
        <v>3934512.9240766349</v>
      </c>
      <c r="EK148" s="199">
        <v>2</v>
      </c>
    </row>
    <row r="149" spans="1:141" ht="13.8" x14ac:dyDescent="0.25">
      <c r="A149" s="30">
        <v>434</v>
      </c>
      <c r="B149" s="235" t="s">
        <v>816</v>
      </c>
      <c r="C149" s="180">
        <v>14772</v>
      </c>
      <c r="D149" s="180">
        <v>25892921.321599308</v>
      </c>
      <c r="E149" s="181">
        <v>3392431.9658825365</v>
      </c>
      <c r="F149" s="200">
        <v>-1097964</v>
      </c>
      <c r="G149" s="181">
        <f t="shared" si="104"/>
        <v>24794957.321599308</v>
      </c>
      <c r="H149" s="183">
        <f t="shared" si="73"/>
        <v>1678.5105145951331</v>
      </c>
      <c r="I149" s="184">
        <v>7168285.3162342096</v>
      </c>
      <c r="J149" s="181">
        <f t="shared" si="74"/>
        <v>31963242.637833517</v>
      </c>
      <c r="K149" s="183">
        <f t="shared" si="75"/>
        <v>2163.7721796529595</v>
      </c>
      <c r="L149" s="185">
        <v>356296.38128000003</v>
      </c>
      <c r="M149" s="185">
        <f>1116858.1368+11381</f>
        <v>1128239.1368</v>
      </c>
      <c r="N149" s="186">
        <f>M149-L149</f>
        <v>771942.75551999989</v>
      </c>
      <c r="O149" s="187">
        <v>-7247</v>
      </c>
      <c r="P149" s="159">
        <f t="shared" si="76"/>
        <v>32727938.393353518</v>
      </c>
      <c r="Q149" s="188">
        <v>1204845</v>
      </c>
      <c r="R149" s="189"/>
      <c r="S149" s="190"/>
      <c r="U149" s="184"/>
      <c r="W149" s="82">
        <v>433</v>
      </c>
      <c r="X149" s="82" t="s">
        <v>572</v>
      </c>
      <c r="Y149" s="192">
        <v>7828</v>
      </c>
      <c r="Z149" s="192">
        <v>14190389.194697294</v>
      </c>
      <c r="AA149" s="192">
        <v>4305581.9680700107</v>
      </c>
      <c r="AB149" s="192">
        <v>-853367</v>
      </c>
      <c r="AD149" s="193">
        <f t="shared" si="94"/>
        <v>13337022.194697294</v>
      </c>
      <c r="AE149" s="194"/>
      <c r="AF149" s="149">
        <v>4113386.6531299287</v>
      </c>
      <c r="AG149" s="194"/>
      <c r="AH149" s="149">
        <f t="shared" si="95"/>
        <v>-108187.66261034622</v>
      </c>
      <c r="AI149" s="149">
        <v>-154733.51745433238</v>
      </c>
      <c r="AJ149" s="192"/>
      <c r="AK149" s="192">
        <f t="shared" si="96"/>
        <v>17342221.185216878</v>
      </c>
      <c r="AL149" s="195">
        <f t="shared" si="77"/>
        <v>2215.4089403700659</v>
      </c>
      <c r="AM149" s="194"/>
      <c r="AN149" s="149">
        <v>0</v>
      </c>
      <c r="AP149" s="147">
        <f t="shared" si="78"/>
        <v>-1387515.1596097015</v>
      </c>
      <c r="AQ149" s="148">
        <f t="shared" si="79"/>
        <v>-7.408086980321818E-2</v>
      </c>
      <c r="AR149" s="149">
        <f t="shared" si="97"/>
        <v>-177.25027588269054</v>
      </c>
      <c r="AT149" s="82">
        <v>433</v>
      </c>
      <c r="AU149" s="82" t="s">
        <v>572</v>
      </c>
      <c r="AV149" s="192">
        <v>7828</v>
      </c>
      <c r="AW149" s="192">
        <v>14104974.555490062</v>
      </c>
      <c r="AX149" s="192">
        <v>4287015.4025214436</v>
      </c>
      <c r="AY149" s="192">
        <v>-853367</v>
      </c>
      <c r="BA149" s="193">
        <f t="shared" si="98"/>
        <v>13251607.555490062</v>
      </c>
      <c r="BB149" s="194"/>
      <c r="BC149" s="149">
        <v>4113386.6531299287</v>
      </c>
      <c r="BD149" s="194"/>
      <c r="BE149" s="149">
        <v>-154733.51745433238</v>
      </c>
      <c r="BF149" s="192"/>
      <c r="BG149" s="192">
        <f t="shared" si="99"/>
        <v>17210260.691165656</v>
      </c>
      <c r="BH149" s="195">
        <f t="shared" si="80"/>
        <v>2198.5514424074677</v>
      </c>
      <c r="BI149" s="194"/>
      <c r="BJ149" s="149">
        <v>0</v>
      </c>
      <c r="BL149" s="147">
        <f t="shared" si="81"/>
        <v>-1519475.6536609232</v>
      </c>
      <c r="BM149" s="148">
        <f t="shared" si="82"/>
        <v>-8.1126377098235239E-2</v>
      </c>
      <c r="BN149" s="149">
        <f t="shared" si="100"/>
        <v>-194.10777384528913</v>
      </c>
      <c r="BP149" s="82">
        <v>433</v>
      </c>
      <c r="BQ149" s="82" t="s">
        <v>572</v>
      </c>
      <c r="BR149" s="192">
        <v>7828</v>
      </c>
      <c r="BS149" s="192">
        <v>14105426.969773578</v>
      </c>
      <c r="BT149" s="192">
        <v>4281193.1214913744</v>
      </c>
      <c r="BU149" s="192">
        <v>-853367</v>
      </c>
      <c r="BW149" s="193">
        <f t="shared" si="101"/>
        <v>13252059.969773578</v>
      </c>
      <c r="BX149" s="194"/>
      <c r="BY149" s="149">
        <v>4080761.1003645887</v>
      </c>
      <c r="BZ149" s="194"/>
      <c r="CA149" s="149">
        <v>-719573.7559664885</v>
      </c>
      <c r="CB149" s="192"/>
      <c r="CC149" s="192">
        <f t="shared" si="102"/>
        <v>16613247.314171679</v>
      </c>
      <c r="CD149" s="195">
        <f t="shared" si="83"/>
        <v>2122.2850426892796</v>
      </c>
      <c r="CE149" s="194"/>
      <c r="CF149" s="149">
        <v>0</v>
      </c>
      <c r="CH149" s="147">
        <f t="shared" si="84"/>
        <v>-2116489.0306548998</v>
      </c>
      <c r="CI149" s="148">
        <f t="shared" si="85"/>
        <v>-0.11300153892660129</v>
      </c>
      <c r="CJ149" s="149">
        <f t="shared" si="103"/>
        <v>-270.37417356347726</v>
      </c>
      <c r="CL149" s="82">
        <v>433</v>
      </c>
      <c r="CM149" s="82" t="s">
        <v>572</v>
      </c>
      <c r="CN149" s="192">
        <v>7828</v>
      </c>
      <c r="CO149" s="192">
        <v>13837188.266978281</v>
      </c>
      <c r="CP149" s="192">
        <v>4359601.3011686504</v>
      </c>
      <c r="CQ149" s="192">
        <v>-853367</v>
      </c>
      <c r="CS149" s="193">
        <f t="shared" si="86"/>
        <v>12983821.266978281</v>
      </c>
      <c r="CT149" s="194"/>
      <c r="CU149" s="149">
        <v>4080761.1003645887</v>
      </c>
      <c r="CV149" s="194"/>
      <c r="CW149" s="149">
        <v>-719573.7559664885</v>
      </c>
      <c r="CX149" s="192"/>
      <c r="CY149" s="192">
        <f t="shared" si="87"/>
        <v>16345008.611376382</v>
      </c>
      <c r="CZ149" s="195">
        <f t="shared" si="88"/>
        <v>2088.0184736045453</v>
      </c>
      <c r="DA149" s="194"/>
      <c r="DB149" s="149">
        <v>0</v>
      </c>
      <c r="DD149" s="147">
        <f t="shared" si="89"/>
        <v>-2384727.7334501967</v>
      </c>
      <c r="DE149" s="148">
        <f t="shared" si="90"/>
        <v>-0.12732308077090965</v>
      </c>
      <c r="DF149" s="149">
        <f t="shared" si="91"/>
        <v>-304.64074264821113</v>
      </c>
      <c r="DH149" s="196">
        <v>288959.58033999999</v>
      </c>
      <c r="DI149" s="197">
        <v>223071.30420000001</v>
      </c>
      <c r="DJ149" s="198">
        <f t="shared" si="92"/>
        <v>-65888.276139999973</v>
      </c>
      <c r="DL149" s="196" t="e">
        <f>#REF!+DJ149</f>
        <v>#REF!</v>
      </c>
      <c r="DM149" s="198" t="e">
        <f t="shared" si="93"/>
        <v>#REF!</v>
      </c>
      <c r="DN149" s="82">
        <v>433</v>
      </c>
      <c r="DO149" s="82" t="s">
        <v>191</v>
      </c>
      <c r="DP149" s="192">
        <v>7861</v>
      </c>
      <c r="DQ149" s="192">
        <v>15608834.648873575</v>
      </c>
      <c r="DR149" s="192">
        <v>4359601.3011686504</v>
      </c>
      <c r="DS149" s="192">
        <v>-849808</v>
      </c>
      <c r="DU149" s="193">
        <v>14755467.648873575</v>
      </c>
      <c r="DV149" s="194"/>
      <c r="DW149" s="149">
        <v>3830857.1403719387</v>
      </c>
      <c r="DX149" s="194"/>
      <c r="DY149" s="149">
        <v>143411.55558106687</v>
      </c>
      <c r="DZ149" s="192"/>
      <c r="EA149" s="192">
        <v>18729736.344826579</v>
      </c>
      <c r="EB149" s="195">
        <v>2382.6149783521919</v>
      </c>
      <c r="ED149" s="196"/>
      <c r="EE149" s="197"/>
      <c r="EF149" s="198">
        <v>-65888.276139999973</v>
      </c>
      <c r="EH149" s="196">
        <v>18663848.068686578</v>
      </c>
      <c r="EI149" s="198">
        <v>1555320.6723905483</v>
      </c>
      <c r="EK149" s="199">
        <v>5</v>
      </c>
    </row>
    <row r="150" spans="1:141" ht="13.8" x14ac:dyDescent="0.25">
      <c r="A150" s="30">
        <v>435</v>
      </c>
      <c r="B150" s="235" t="s">
        <v>193</v>
      </c>
      <c r="C150" s="180">
        <v>690</v>
      </c>
      <c r="D150" s="180">
        <v>2371670.268270419</v>
      </c>
      <c r="E150" s="181">
        <v>470338.04127351654</v>
      </c>
      <c r="F150" s="200">
        <v>-175181</v>
      </c>
      <c r="G150" s="181">
        <f t="shared" si="104"/>
        <v>2196489.268270419</v>
      </c>
      <c r="H150" s="183">
        <f t="shared" si="73"/>
        <v>3183.3177801020565</v>
      </c>
      <c r="I150" s="184">
        <v>441741.39208732155</v>
      </c>
      <c r="J150" s="181">
        <f t="shared" si="74"/>
        <v>2638230.6603577407</v>
      </c>
      <c r="K150" s="183">
        <f t="shared" si="75"/>
        <v>3823.5226961706385</v>
      </c>
      <c r="L150" s="185">
        <v>159327.61600000001</v>
      </c>
      <c r="M150" s="185">
        <v>93960.616399999999</v>
      </c>
      <c r="N150" s="186">
        <v>-65366.99960000001</v>
      </c>
      <c r="O150" s="187">
        <v>276</v>
      </c>
      <c r="P150" s="159">
        <f t="shared" si="76"/>
        <v>2573139.6607577405</v>
      </c>
      <c r="Q150" s="188">
        <v>42725</v>
      </c>
      <c r="R150" s="189"/>
      <c r="S150" s="190"/>
      <c r="U150" s="184"/>
      <c r="W150" s="82">
        <v>434</v>
      </c>
      <c r="X150" s="82" t="s">
        <v>573</v>
      </c>
      <c r="Y150" s="192">
        <v>14772</v>
      </c>
      <c r="Z150" s="192">
        <v>25873401.531787671</v>
      </c>
      <c r="AA150" s="192">
        <v>3392431.9658825309</v>
      </c>
      <c r="AB150" s="192">
        <v>-1025749</v>
      </c>
      <c r="AD150" s="193">
        <f t="shared" si="94"/>
        <v>24847652.531787671</v>
      </c>
      <c r="AE150" s="194"/>
      <c r="AF150" s="149">
        <v>7404658.8258905886</v>
      </c>
      <c r="AG150" s="194"/>
      <c r="AH150" s="149">
        <f t="shared" si="95"/>
        <v>-234170.97645527747</v>
      </c>
      <c r="AI150" s="149">
        <v>-334918.9546976643</v>
      </c>
      <c r="AJ150" s="192"/>
      <c r="AK150" s="192">
        <f t="shared" si="96"/>
        <v>32018140.381222982</v>
      </c>
      <c r="AL150" s="195">
        <f t="shared" si="77"/>
        <v>2167.4885175482659</v>
      </c>
      <c r="AM150" s="194"/>
      <c r="AN150" s="149">
        <v>0</v>
      </c>
      <c r="AP150" s="147">
        <f t="shared" si="78"/>
        <v>-290235.18932206184</v>
      </c>
      <c r="AQ150" s="148">
        <f t="shared" si="79"/>
        <v>-8.9832801617752631E-3</v>
      </c>
      <c r="AR150" s="149">
        <f t="shared" si="97"/>
        <v>-19.647657007992272</v>
      </c>
      <c r="AT150" s="82">
        <v>434</v>
      </c>
      <c r="AU150" s="82" t="s">
        <v>573</v>
      </c>
      <c r="AV150" s="192">
        <v>14772</v>
      </c>
      <c r="AW150" s="192">
        <v>25757564.125652727</v>
      </c>
      <c r="AX150" s="192">
        <v>3414465.2099753073</v>
      </c>
      <c r="AY150" s="192">
        <v>-1025749</v>
      </c>
      <c r="BA150" s="193">
        <f t="shared" si="98"/>
        <v>24731815.125652727</v>
      </c>
      <c r="BB150" s="194"/>
      <c r="BC150" s="149">
        <v>7404658.8258905886</v>
      </c>
      <c r="BD150" s="194"/>
      <c r="BE150" s="149">
        <v>-334918.9546976643</v>
      </c>
      <c r="BF150" s="192"/>
      <c r="BG150" s="192">
        <f t="shared" si="99"/>
        <v>31801554.996845651</v>
      </c>
      <c r="BH150" s="195">
        <f t="shared" si="80"/>
        <v>2152.8266312513979</v>
      </c>
      <c r="BI150" s="194"/>
      <c r="BJ150" s="149">
        <v>0</v>
      </c>
      <c r="BL150" s="147">
        <f t="shared" si="81"/>
        <v>-506820.57369939238</v>
      </c>
      <c r="BM150" s="148">
        <f t="shared" si="82"/>
        <v>-1.5686971713967924E-2</v>
      </c>
      <c r="BN150" s="149">
        <f t="shared" si="100"/>
        <v>-34.309543304860028</v>
      </c>
      <c r="BP150" s="82">
        <v>434</v>
      </c>
      <c r="BQ150" s="82" t="s">
        <v>573</v>
      </c>
      <c r="BR150" s="192">
        <v>14772</v>
      </c>
      <c r="BS150" s="192">
        <v>26048435.562078942</v>
      </c>
      <c r="BT150" s="192">
        <v>3690208.2872827468</v>
      </c>
      <c r="BU150" s="192">
        <v>-1025749</v>
      </c>
      <c r="BW150" s="193">
        <f t="shared" si="101"/>
        <v>25022686.562078942</v>
      </c>
      <c r="BX150" s="194"/>
      <c r="BY150" s="149">
        <v>7335811.2633891758</v>
      </c>
      <c r="BZ150" s="194"/>
      <c r="CA150" s="149">
        <v>-1557509.285260682</v>
      </c>
      <c r="CB150" s="192"/>
      <c r="CC150" s="192">
        <f t="shared" si="102"/>
        <v>30800988.540207434</v>
      </c>
      <c r="CD150" s="195">
        <f t="shared" si="83"/>
        <v>2085.0926442057566</v>
      </c>
      <c r="CE150" s="194"/>
      <c r="CF150" s="149">
        <v>0</v>
      </c>
      <c r="CH150" s="147">
        <f t="shared" si="84"/>
        <v>-1507387.0303376094</v>
      </c>
      <c r="CI150" s="148">
        <f t="shared" si="85"/>
        <v>-4.6656230891158348E-2</v>
      </c>
      <c r="CJ150" s="149">
        <f t="shared" si="103"/>
        <v>-102.04353035050158</v>
      </c>
      <c r="CL150" s="82">
        <v>434</v>
      </c>
      <c r="CM150" s="82" t="s">
        <v>573</v>
      </c>
      <c r="CN150" s="192">
        <v>14772</v>
      </c>
      <c r="CO150" s="192">
        <v>22864841.567053653</v>
      </c>
      <c r="CP150" s="192">
        <v>1236959.0323232084</v>
      </c>
      <c r="CQ150" s="192">
        <v>-1025749</v>
      </c>
      <c r="CS150" s="193">
        <f t="shared" si="86"/>
        <v>21839092.567053653</v>
      </c>
      <c r="CT150" s="194"/>
      <c r="CU150" s="149">
        <v>7335811.2633891758</v>
      </c>
      <c r="CV150" s="194"/>
      <c r="CW150" s="149">
        <v>-1557509.285260682</v>
      </c>
      <c r="CX150" s="192"/>
      <c r="CY150" s="192">
        <f t="shared" si="87"/>
        <v>27617394.54518215</v>
      </c>
      <c r="CZ150" s="195">
        <f t="shared" si="88"/>
        <v>1869.5772099365117</v>
      </c>
      <c r="DA150" s="194"/>
      <c r="DB150" s="149">
        <v>0</v>
      </c>
      <c r="DD150" s="147">
        <f t="shared" si="89"/>
        <v>-4690981.0253628939</v>
      </c>
      <c r="DE150" s="148">
        <f t="shared" si="90"/>
        <v>-0.14519396108665938</v>
      </c>
      <c r="DF150" s="149">
        <f t="shared" si="91"/>
        <v>-317.5589646197464</v>
      </c>
      <c r="DH150" s="196">
        <v>330433.71496000001</v>
      </c>
      <c r="DI150" s="197">
        <v>946455.79249999998</v>
      </c>
      <c r="DJ150" s="198">
        <f t="shared" si="92"/>
        <v>616022.07753999997</v>
      </c>
      <c r="DL150" s="196" t="e">
        <f>#REF!+DJ150</f>
        <v>#REF!</v>
      </c>
      <c r="DM150" s="198" t="e">
        <f t="shared" si="93"/>
        <v>#REF!</v>
      </c>
      <c r="DN150" s="82">
        <v>434</v>
      </c>
      <c r="DO150" s="82" t="s">
        <v>816</v>
      </c>
      <c r="DP150" s="192">
        <v>14891</v>
      </c>
      <c r="DQ150" s="192">
        <v>26131028.719630182</v>
      </c>
      <c r="DR150" s="192">
        <v>1236959.0323232084</v>
      </c>
      <c r="DS150" s="192">
        <v>-1046575</v>
      </c>
      <c r="DU150" s="193">
        <v>25105279.719630182</v>
      </c>
      <c r="DV150" s="194"/>
      <c r="DW150" s="149">
        <v>6892683.1641615061</v>
      </c>
      <c r="DX150" s="194"/>
      <c r="DY150" s="149">
        <v>310412.68675335491</v>
      </c>
      <c r="DZ150" s="192"/>
      <c r="EA150" s="192">
        <v>32308375.570545044</v>
      </c>
      <c r="EB150" s="195">
        <v>2169.6578853364476</v>
      </c>
      <c r="ED150" s="196"/>
      <c r="EE150" s="197"/>
      <c r="EF150" s="198">
        <v>616022.07753999997</v>
      </c>
      <c r="EH150" s="196">
        <v>32924397.648085043</v>
      </c>
      <c r="EI150" s="198">
        <v>2743699.8040070869</v>
      </c>
      <c r="EK150" s="199">
        <v>1</v>
      </c>
    </row>
    <row r="151" spans="1:141" ht="13.8" x14ac:dyDescent="0.25">
      <c r="A151" s="30">
        <v>436</v>
      </c>
      <c r="B151" s="235" t="s">
        <v>194</v>
      </c>
      <c r="C151" s="30">
        <v>2020</v>
      </c>
      <c r="D151" s="180">
        <v>6053278.792282748</v>
      </c>
      <c r="E151" s="181">
        <v>2169064.0973157445</v>
      </c>
      <c r="F151" s="200">
        <v>-326022</v>
      </c>
      <c r="G151" s="181">
        <f t="shared" si="104"/>
        <v>5727256.792282748</v>
      </c>
      <c r="H151" s="183">
        <f t="shared" si="73"/>
        <v>2835.2756397439348</v>
      </c>
      <c r="I151" s="184">
        <v>905835.93026315933</v>
      </c>
      <c r="J151" s="181">
        <f t="shared" si="74"/>
        <v>6633092.7225459069</v>
      </c>
      <c r="K151" s="183">
        <f t="shared" si="75"/>
        <v>3283.7092685870825</v>
      </c>
      <c r="L151" s="185">
        <v>125072.17856000001</v>
      </c>
      <c r="M151" s="185">
        <v>48367.312000000005</v>
      </c>
      <c r="N151" s="186">
        <v>-76704.866560000009</v>
      </c>
      <c r="O151" s="187">
        <v>289</v>
      </c>
      <c r="P151" s="159">
        <f t="shared" si="76"/>
        <v>6556676.8559859069</v>
      </c>
      <c r="Q151" s="188">
        <v>139579</v>
      </c>
      <c r="R151" s="189"/>
      <c r="S151" s="190"/>
      <c r="U151" s="184"/>
      <c r="W151" s="82">
        <v>435</v>
      </c>
      <c r="X151" s="82" t="s">
        <v>574</v>
      </c>
      <c r="Y151" s="82">
        <v>690</v>
      </c>
      <c r="Z151" s="192">
        <v>2370148.1670579906</v>
      </c>
      <c r="AA151" s="192">
        <v>470338.04127351631</v>
      </c>
      <c r="AB151" s="192">
        <v>-175171</v>
      </c>
      <c r="AD151" s="193">
        <f t="shared" si="94"/>
        <v>2194977.1670579906</v>
      </c>
      <c r="AE151" s="194"/>
      <c r="AF151" s="149">
        <v>451585.23455807974</v>
      </c>
      <c r="AG151" s="194"/>
      <c r="AH151" s="149">
        <f t="shared" si="95"/>
        <v>-11008.355569044987</v>
      </c>
      <c r="AI151" s="149">
        <v>-15744.508546424808</v>
      </c>
      <c r="AJ151" s="192"/>
      <c r="AK151" s="192">
        <f t="shared" si="96"/>
        <v>2635554.0460470254</v>
      </c>
      <c r="AL151" s="195">
        <f t="shared" si="77"/>
        <v>3819.6435449956889</v>
      </c>
      <c r="AM151" s="194"/>
      <c r="AN151" s="149">
        <v>0</v>
      </c>
      <c r="AP151" s="147">
        <f t="shared" si="78"/>
        <v>-319713.50962016964</v>
      </c>
      <c r="AQ151" s="148">
        <f t="shared" si="79"/>
        <v>-0.10818428571960201</v>
      </c>
      <c r="AR151" s="149">
        <f t="shared" si="97"/>
        <v>-463.35291249299951</v>
      </c>
      <c r="AT151" s="82">
        <v>435</v>
      </c>
      <c r="AU151" s="82" t="s">
        <v>574</v>
      </c>
      <c r="AV151" s="82">
        <v>690</v>
      </c>
      <c r="AW151" s="192">
        <v>2362446.3802559366</v>
      </c>
      <c r="AX151" s="192">
        <v>472004.9004582676</v>
      </c>
      <c r="AY151" s="192">
        <v>-175171</v>
      </c>
      <c r="BA151" s="193">
        <f t="shared" si="98"/>
        <v>2187275.3802559366</v>
      </c>
      <c r="BB151" s="194"/>
      <c r="BC151" s="149">
        <v>451585.23455807974</v>
      </c>
      <c r="BD151" s="194"/>
      <c r="BE151" s="149">
        <v>-15744.508546424808</v>
      </c>
      <c r="BF151" s="192"/>
      <c r="BG151" s="192">
        <f t="shared" si="99"/>
        <v>2623116.1062675915</v>
      </c>
      <c r="BH151" s="195">
        <f t="shared" si="80"/>
        <v>3801.6175453153501</v>
      </c>
      <c r="BI151" s="194"/>
      <c r="BJ151" s="149">
        <v>0</v>
      </c>
      <c r="BL151" s="147">
        <f t="shared" si="81"/>
        <v>-332151.44939960353</v>
      </c>
      <c r="BM151" s="148">
        <f t="shared" si="82"/>
        <v>-0.1123930213231118</v>
      </c>
      <c r="BN151" s="149">
        <f t="shared" si="100"/>
        <v>-481.37891217333845</v>
      </c>
      <c r="BP151" s="82">
        <v>435</v>
      </c>
      <c r="BQ151" s="82" t="s">
        <v>574</v>
      </c>
      <c r="BR151" s="82">
        <v>690</v>
      </c>
      <c r="BS151" s="192">
        <v>2377541.1163185588</v>
      </c>
      <c r="BT151" s="192">
        <v>486888.07827722019</v>
      </c>
      <c r="BU151" s="192">
        <v>-175171</v>
      </c>
      <c r="BW151" s="193">
        <f t="shared" si="101"/>
        <v>2202370.1163185588</v>
      </c>
      <c r="BX151" s="194"/>
      <c r="BY151" s="149">
        <v>453160.85615388682</v>
      </c>
      <c r="BZ151" s="194"/>
      <c r="CA151" s="149">
        <v>-73218.364947601513</v>
      </c>
      <c r="CB151" s="192"/>
      <c r="CC151" s="192">
        <f t="shared" si="102"/>
        <v>2582312.6075248439</v>
      </c>
      <c r="CD151" s="195">
        <f t="shared" si="83"/>
        <v>3742.4820398910779</v>
      </c>
      <c r="CE151" s="194"/>
      <c r="CF151" s="149">
        <v>0</v>
      </c>
      <c r="CH151" s="147">
        <f t="shared" si="84"/>
        <v>-372954.94814235112</v>
      </c>
      <c r="CI151" s="148">
        <f t="shared" si="85"/>
        <v>-0.12620006179377929</v>
      </c>
      <c r="CJ151" s="149">
        <f t="shared" si="103"/>
        <v>-540.5144175976103</v>
      </c>
      <c r="CL151" s="82">
        <v>435</v>
      </c>
      <c r="CM151" s="82" t="s">
        <v>574</v>
      </c>
      <c r="CN151" s="82">
        <v>690</v>
      </c>
      <c r="CO151" s="192">
        <v>2515993.4852766795</v>
      </c>
      <c r="CP151" s="192">
        <v>524270.78162911971</v>
      </c>
      <c r="CQ151" s="192">
        <v>-175171</v>
      </c>
      <c r="CS151" s="193">
        <f t="shared" si="86"/>
        <v>2340822.4852766795</v>
      </c>
      <c r="CT151" s="194"/>
      <c r="CU151" s="149">
        <v>453160.85615388682</v>
      </c>
      <c r="CV151" s="194"/>
      <c r="CW151" s="149">
        <v>-73218.364947601513</v>
      </c>
      <c r="CX151" s="192"/>
      <c r="CY151" s="192">
        <f t="shared" si="87"/>
        <v>2720764.9764829646</v>
      </c>
      <c r="CZ151" s="195">
        <f t="shared" si="88"/>
        <v>3943.1376470767605</v>
      </c>
      <c r="DA151" s="194"/>
      <c r="DB151" s="149">
        <v>0</v>
      </c>
      <c r="DD151" s="147">
        <f t="shared" si="89"/>
        <v>-234502.57918423042</v>
      </c>
      <c r="DE151" s="148">
        <f t="shared" si="90"/>
        <v>-7.9350710136053326E-2</v>
      </c>
      <c r="DF151" s="149">
        <f t="shared" si="91"/>
        <v>-339.85881041192812</v>
      </c>
      <c r="DH151" s="196">
        <v>163123.44000000003</v>
      </c>
      <c r="DI151" s="197">
        <v>103447.44820000001</v>
      </c>
      <c r="DJ151" s="198">
        <f t="shared" si="92"/>
        <v>-59675.991800000018</v>
      </c>
      <c r="DL151" s="196" t="e">
        <f>#REF!+DJ151</f>
        <v>#REF!</v>
      </c>
      <c r="DM151" s="198" t="e">
        <f t="shared" si="93"/>
        <v>#REF!</v>
      </c>
      <c r="DN151" s="82">
        <v>435</v>
      </c>
      <c r="DO151" s="82" t="s">
        <v>193</v>
      </c>
      <c r="DP151" s="82">
        <v>707</v>
      </c>
      <c r="DQ151" s="192">
        <v>2688670.191191582</v>
      </c>
      <c r="DR151" s="192">
        <v>524270.78162911971</v>
      </c>
      <c r="DS151" s="192">
        <v>-175735</v>
      </c>
      <c r="DU151" s="193">
        <v>2513499.191191582</v>
      </c>
      <c r="DV151" s="194"/>
      <c r="DW151" s="149">
        <v>427175.89108701947</v>
      </c>
      <c r="DX151" s="194"/>
      <c r="DY151" s="149">
        <v>14592.47338859386</v>
      </c>
      <c r="DZ151" s="192"/>
      <c r="EA151" s="192">
        <v>2955267.555667195</v>
      </c>
      <c r="EB151" s="195">
        <v>4180.0106869408701</v>
      </c>
      <c r="ED151" s="196"/>
      <c r="EE151" s="197"/>
      <c r="EF151" s="198">
        <v>-59675.991800000018</v>
      </c>
      <c r="EH151" s="196">
        <v>2895591.563867195</v>
      </c>
      <c r="EI151" s="198">
        <v>241299.29698893291</v>
      </c>
      <c r="EK151" s="199">
        <v>13</v>
      </c>
    </row>
    <row r="152" spans="1:141" ht="13.8" x14ac:dyDescent="0.25">
      <c r="A152" s="30">
        <v>440</v>
      </c>
      <c r="B152" s="235" t="s">
        <v>817</v>
      </c>
      <c r="C152" s="180">
        <v>5417</v>
      </c>
      <c r="D152" s="180">
        <v>14145847.536341827</v>
      </c>
      <c r="E152" s="181">
        <v>4359517.3516111309</v>
      </c>
      <c r="F152" s="200">
        <v>-1316963</v>
      </c>
      <c r="G152" s="181">
        <f t="shared" si="104"/>
        <v>12828884.536341827</v>
      </c>
      <c r="H152" s="183">
        <f t="shared" si="73"/>
        <v>2368.263713557657</v>
      </c>
      <c r="I152" s="184">
        <v>2153028.5086517888</v>
      </c>
      <c r="J152" s="181">
        <f t="shared" si="74"/>
        <v>14981913.044993617</v>
      </c>
      <c r="K152" s="183">
        <f t="shared" si="75"/>
        <v>2765.721440833232</v>
      </c>
      <c r="L152" s="185">
        <v>179243.56800000003</v>
      </c>
      <c r="M152" s="185">
        <v>0</v>
      </c>
      <c r="N152" s="186">
        <v>-179243.56800000003</v>
      </c>
      <c r="O152" s="187">
        <v>1469</v>
      </c>
      <c r="P152" s="159">
        <f t="shared" si="76"/>
        <v>14804138.476993617</v>
      </c>
      <c r="Q152" s="188">
        <v>207369</v>
      </c>
      <c r="R152" s="189"/>
      <c r="S152" s="190"/>
      <c r="U152" s="184"/>
      <c r="W152" s="82">
        <v>436</v>
      </c>
      <c r="X152" s="82" t="s">
        <v>575</v>
      </c>
      <c r="Y152" s="192">
        <v>2020</v>
      </c>
      <c r="Z152" s="192">
        <v>6054645.3350971108</v>
      </c>
      <c r="AA152" s="192">
        <v>2169064.0973157445</v>
      </c>
      <c r="AB152" s="192">
        <v>-378965</v>
      </c>
      <c r="AD152" s="193">
        <f t="shared" si="94"/>
        <v>5675680.3350971108</v>
      </c>
      <c r="AE152" s="194"/>
      <c r="AF152" s="149">
        <v>929999.47793784644</v>
      </c>
      <c r="AG152" s="194"/>
      <c r="AH152" s="149">
        <f t="shared" si="95"/>
        <v>-21050.000108248223</v>
      </c>
      <c r="AI152" s="149">
        <v>-30106.39550365735</v>
      </c>
      <c r="AJ152" s="192"/>
      <c r="AK152" s="192">
        <f t="shared" si="96"/>
        <v>6584629.8129267087</v>
      </c>
      <c r="AL152" s="195">
        <f t="shared" si="77"/>
        <v>3259.717729171638</v>
      </c>
      <c r="AM152" s="194"/>
      <c r="AN152" s="149">
        <v>0</v>
      </c>
      <c r="AP152" s="147">
        <f t="shared" si="78"/>
        <v>-207112.68122479599</v>
      </c>
      <c r="AQ152" s="148">
        <f t="shared" si="79"/>
        <v>-3.0494778240362404E-2</v>
      </c>
      <c r="AR152" s="149">
        <f t="shared" si="97"/>
        <v>-102.53103030930494</v>
      </c>
      <c r="AT152" s="82">
        <v>436</v>
      </c>
      <c r="AU152" s="82" t="s">
        <v>575</v>
      </c>
      <c r="AV152" s="192">
        <v>2020</v>
      </c>
      <c r="AW152" s="192">
        <v>6055290.3372610044</v>
      </c>
      <c r="AX152" s="192">
        <v>2181160.3877375787</v>
      </c>
      <c r="AY152" s="192">
        <v>-378965</v>
      </c>
      <c r="BA152" s="193">
        <f t="shared" si="98"/>
        <v>5676325.3372610044</v>
      </c>
      <c r="BB152" s="194"/>
      <c r="BC152" s="149">
        <v>929999.47793784644</v>
      </c>
      <c r="BD152" s="194"/>
      <c r="BE152" s="149">
        <v>-30106.39550365735</v>
      </c>
      <c r="BF152" s="192"/>
      <c r="BG152" s="192">
        <f t="shared" si="99"/>
        <v>6576218.4196951939</v>
      </c>
      <c r="BH152" s="195">
        <f t="shared" si="80"/>
        <v>3255.5536731164325</v>
      </c>
      <c r="BI152" s="194"/>
      <c r="BJ152" s="149">
        <v>0</v>
      </c>
      <c r="BL152" s="147">
        <f t="shared" si="81"/>
        <v>-215524.07445631083</v>
      </c>
      <c r="BM152" s="148">
        <f t="shared" si="82"/>
        <v>-3.1733251760045759E-2</v>
      </c>
      <c r="BN152" s="149">
        <f t="shared" si="100"/>
        <v>-106.69508636451032</v>
      </c>
      <c r="BP152" s="82">
        <v>436</v>
      </c>
      <c r="BQ152" s="82" t="s">
        <v>575</v>
      </c>
      <c r="BR152" s="192">
        <v>2020</v>
      </c>
      <c r="BS152" s="192">
        <v>6035829.9131311616</v>
      </c>
      <c r="BT152" s="192">
        <v>2162992.2769303932</v>
      </c>
      <c r="BU152" s="192">
        <v>-378965</v>
      </c>
      <c r="BW152" s="193">
        <f t="shared" si="101"/>
        <v>5656864.9131311616</v>
      </c>
      <c r="BX152" s="194"/>
      <c r="BY152" s="149">
        <v>924633.7258567363</v>
      </c>
      <c r="BZ152" s="194"/>
      <c r="CA152" s="149">
        <v>-140006.97746416257</v>
      </c>
      <c r="CB152" s="192"/>
      <c r="CC152" s="192">
        <f t="shared" si="102"/>
        <v>6441491.6615237352</v>
      </c>
      <c r="CD152" s="195">
        <f t="shared" si="83"/>
        <v>3188.8572581800668</v>
      </c>
      <c r="CE152" s="194"/>
      <c r="CF152" s="149">
        <v>0</v>
      </c>
      <c r="CH152" s="147">
        <f t="shared" si="84"/>
        <v>-350250.83262776956</v>
      </c>
      <c r="CI152" s="148">
        <f t="shared" si="85"/>
        <v>-5.1570098973772495E-2</v>
      </c>
      <c r="CJ152" s="149">
        <f t="shared" si="103"/>
        <v>-173.39150130087603</v>
      </c>
      <c r="CL152" s="82">
        <v>436</v>
      </c>
      <c r="CM152" s="82" t="s">
        <v>575</v>
      </c>
      <c r="CN152" s="192">
        <v>2020</v>
      </c>
      <c r="CO152" s="192">
        <v>5921588.2837743489</v>
      </c>
      <c r="CP152" s="192">
        <v>2100755.9800313772</v>
      </c>
      <c r="CQ152" s="192">
        <v>-378965</v>
      </c>
      <c r="CS152" s="193">
        <f t="shared" si="86"/>
        <v>5542623.2837743489</v>
      </c>
      <c r="CT152" s="194"/>
      <c r="CU152" s="149">
        <v>924633.7258567363</v>
      </c>
      <c r="CV152" s="194"/>
      <c r="CW152" s="149">
        <v>-140006.97746416257</v>
      </c>
      <c r="CX152" s="192"/>
      <c r="CY152" s="192">
        <f t="shared" si="87"/>
        <v>6327250.0321669225</v>
      </c>
      <c r="CZ152" s="195">
        <f t="shared" si="88"/>
        <v>3132.301996122239</v>
      </c>
      <c r="DA152" s="194"/>
      <c r="DB152" s="149">
        <v>0</v>
      </c>
      <c r="DD152" s="147">
        <f t="shared" si="89"/>
        <v>-464492.46198458225</v>
      </c>
      <c r="DE152" s="148">
        <f t="shared" si="90"/>
        <v>-6.8390764576920476E-2</v>
      </c>
      <c r="DF152" s="149">
        <f t="shared" si="91"/>
        <v>-229.94676335870409</v>
      </c>
      <c r="DH152" s="196">
        <v>148836.54538</v>
      </c>
      <c r="DI152" s="197">
        <v>31265.326000000001</v>
      </c>
      <c r="DJ152" s="198">
        <f t="shared" si="92"/>
        <v>-117571.21937999999</v>
      </c>
      <c r="DL152" s="196" t="e">
        <f>#REF!+DJ152</f>
        <v>#REF!</v>
      </c>
      <c r="DM152" s="198" t="e">
        <f t="shared" si="93"/>
        <v>#REF!</v>
      </c>
      <c r="DN152" s="82">
        <v>436</v>
      </c>
      <c r="DO152" s="82" t="s">
        <v>194</v>
      </c>
      <c r="DP152" s="192">
        <v>2052</v>
      </c>
      <c r="DQ152" s="192">
        <v>6276373.5500642993</v>
      </c>
      <c r="DR152" s="192">
        <v>2100755.9800313772</v>
      </c>
      <c r="DS152" s="192">
        <v>-380659</v>
      </c>
      <c r="DU152" s="193">
        <v>5897408.5500642993</v>
      </c>
      <c r="DV152" s="194"/>
      <c r="DW152" s="149">
        <v>866430.45392007858</v>
      </c>
      <c r="DX152" s="194"/>
      <c r="DY152" s="149">
        <v>27903.490167126831</v>
      </c>
      <c r="DZ152" s="192"/>
      <c r="EA152" s="192">
        <v>6791742.4941515047</v>
      </c>
      <c r="EB152" s="195">
        <v>3309.8160302882575</v>
      </c>
      <c r="ED152" s="196"/>
      <c r="EE152" s="197"/>
      <c r="EF152" s="198">
        <v>-117571.21937999999</v>
      </c>
      <c r="EH152" s="196">
        <v>6674171.274771505</v>
      </c>
      <c r="EI152" s="198">
        <v>556180.93956429209</v>
      </c>
      <c r="EK152" s="199">
        <v>17</v>
      </c>
    </row>
    <row r="153" spans="1:141" ht="13.8" x14ac:dyDescent="0.25">
      <c r="A153" s="30">
        <v>441</v>
      </c>
      <c r="B153" s="235" t="s">
        <v>196</v>
      </c>
      <c r="C153" s="180">
        <v>4636</v>
      </c>
      <c r="D153" s="180">
        <v>11475708.271390077</v>
      </c>
      <c r="E153" s="181">
        <v>2413454.8113751169</v>
      </c>
      <c r="F153" s="200">
        <v>-519886</v>
      </c>
      <c r="G153" s="181">
        <f t="shared" si="104"/>
        <v>10955822.271390077</v>
      </c>
      <c r="H153" s="183">
        <f t="shared" si="73"/>
        <v>2363.2058393852626</v>
      </c>
      <c r="I153" s="184">
        <v>2590779.6024811235</v>
      </c>
      <c r="J153" s="181">
        <f t="shared" si="74"/>
        <v>13546601.8738712</v>
      </c>
      <c r="K153" s="183">
        <f t="shared" si="75"/>
        <v>2922.0452704640206</v>
      </c>
      <c r="L153" s="185">
        <v>142199.89728</v>
      </c>
      <c r="M153" s="185">
        <v>18493.384000000002</v>
      </c>
      <c r="N153" s="186">
        <v>-123706.51328</v>
      </c>
      <c r="O153" s="187">
        <v>862</v>
      </c>
      <c r="P153" s="159">
        <f t="shared" si="76"/>
        <v>13423757.360591199</v>
      </c>
      <c r="Q153" s="188">
        <v>200612</v>
      </c>
      <c r="R153" s="189"/>
      <c r="S153" s="190"/>
      <c r="U153" s="184"/>
      <c r="W153" s="82">
        <v>440</v>
      </c>
      <c r="X153" s="82" t="s">
        <v>576</v>
      </c>
      <c r="Y153" s="192">
        <v>5417</v>
      </c>
      <c r="Z153" s="192">
        <v>14143252.714716386</v>
      </c>
      <c r="AA153" s="192">
        <v>4359517.3516111271</v>
      </c>
      <c r="AB153" s="192">
        <v>-1245789</v>
      </c>
      <c r="AD153" s="193">
        <f t="shared" si="94"/>
        <v>12897463.714716386</v>
      </c>
      <c r="AE153" s="194"/>
      <c r="AF153" s="149">
        <v>2213329.4291291223</v>
      </c>
      <c r="AG153" s="194"/>
      <c r="AH153" s="149">
        <f t="shared" si="95"/>
        <v>-58371.252411154965</v>
      </c>
      <c r="AI153" s="149">
        <v>-83484.465657814668</v>
      </c>
      <c r="AJ153" s="192"/>
      <c r="AK153" s="192">
        <f t="shared" si="96"/>
        <v>15052421.891434353</v>
      </c>
      <c r="AL153" s="195">
        <f t="shared" si="77"/>
        <v>2778.7376576397182</v>
      </c>
      <c r="AM153" s="194"/>
      <c r="AN153" s="149">
        <v>0</v>
      </c>
      <c r="AP153" s="147">
        <f t="shared" si="78"/>
        <v>-471532.01729842275</v>
      </c>
      <c r="AQ153" s="148">
        <f t="shared" si="79"/>
        <v>-3.0374479341449812E-2</v>
      </c>
      <c r="AR153" s="149">
        <f t="shared" si="97"/>
        <v>-87.046708011523492</v>
      </c>
      <c r="AT153" s="82">
        <v>440</v>
      </c>
      <c r="AU153" s="82" t="s">
        <v>576</v>
      </c>
      <c r="AV153" s="192">
        <v>5417</v>
      </c>
      <c r="AW153" s="192">
        <v>14116550.173063237</v>
      </c>
      <c r="AX153" s="192">
        <v>4386968.6128224665</v>
      </c>
      <c r="AY153" s="192">
        <v>-1245789</v>
      </c>
      <c r="BA153" s="193">
        <f t="shared" si="98"/>
        <v>12870761.173063237</v>
      </c>
      <c r="BB153" s="194"/>
      <c r="BC153" s="149">
        <v>2213329.4291291223</v>
      </c>
      <c r="BD153" s="194"/>
      <c r="BE153" s="149">
        <v>-83484.465657814668</v>
      </c>
      <c r="BF153" s="192"/>
      <c r="BG153" s="192">
        <f t="shared" si="99"/>
        <v>15000606.136534544</v>
      </c>
      <c r="BH153" s="195">
        <f t="shared" si="80"/>
        <v>2769.1722607595611</v>
      </c>
      <c r="BI153" s="194"/>
      <c r="BJ153" s="149">
        <v>0</v>
      </c>
      <c r="BL153" s="147">
        <f t="shared" si="81"/>
        <v>-523347.77219823189</v>
      </c>
      <c r="BM153" s="148">
        <f t="shared" si="82"/>
        <v>-3.3712272999202229E-2</v>
      </c>
      <c r="BN153" s="149">
        <f t="shared" si="100"/>
        <v>-96.612104891680247</v>
      </c>
      <c r="BP153" s="82">
        <v>440</v>
      </c>
      <c r="BQ153" s="82" t="s">
        <v>576</v>
      </c>
      <c r="BR153" s="192">
        <v>5417</v>
      </c>
      <c r="BS153" s="192">
        <v>14196320.827495717</v>
      </c>
      <c r="BT153" s="192">
        <v>4469119.0511148972</v>
      </c>
      <c r="BU153" s="192">
        <v>-1245789</v>
      </c>
      <c r="BW153" s="193">
        <f t="shared" si="101"/>
        <v>12950531.827495717</v>
      </c>
      <c r="BX153" s="194"/>
      <c r="BY153" s="149">
        <v>2184397.5459934021</v>
      </c>
      <c r="BZ153" s="194"/>
      <c r="CA153" s="149">
        <v>-388236.70208349568</v>
      </c>
      <c r="CB153" s="192"/>
      <c r="CC153" s="192">
        <f t="shared" si="102"/>
        <v>14746692.671405623</v>
      </c>
      <c r="CD153" s="195">
        <f t="shared" si="83"/>
        <v>2722.298813255607</v>
      </c>
      <c r="CE153" s="194"/>
      <c r="CF153" s="149">
        <v>0</v>
      </c>
      <c r="CH153" s="147">
        <f t="shared" si="84"/>
        <v>-777261.23732715286</v>
      </c>
      <c r="CI153" s="148">
        <f t="shared" si="85"/>
        <v>-5.0068509729980309E-2</v>
      </c>
      <c r="CJ153" s="149">
        <f t="shared" si="103"/>
        <v>-143.48555239563464</v>
      </c>
      <c r="CL153" s="82">
        <v>440</v>
      </c>
      <c r="CM153" s="82" t="s">
        <v>576</v>
      </c>
      <c r="CN153" s="192">
        <v>5417</v>
      </c>
      <c r="CO153" s="192">
        <v>13893308.218198337</v>
      </c>
      <c r="CP153" s="192">
        <v>4323896.3527256092</v>
      </c>
      <c r="CQ153" s="192">
        <v>-1245789</v>
      </c>
      <c r="CS153" s="193">
        <f t="shared" si="86"/>
        <v>12647519.218198337</v>
      </c>
      <c r="CT153" s="194"/>
      <c r="CU153" s="149">
        <v>2184397.5459934021</v>
      </c>
      <c r="CV153" s="194"/>
      <c r="CW153" s="149">
        <v>-388236.70208349568</v>
      </c>
      <c r="CX153" s="192"/>
      <c r="CY153" s="192">
        <f t="shared" si="87"/>
        <v>14443680.062108243</v>
      </c>
      <c r="CZ153" s="195">
        <f t="shared" si="88"/>
        <v>2666.3614661451438</v>
      </c>
      <c r="DA153" s="194"/>
      <c r="DB153" s="149">
        <v>0</v>
      </c>
      <c r="DD153" s="147">
        <f t="shared" si="89"/>
        <v>-1080273.8466245327</v>
      </c>
      <c r="DE153" s="148">
        <f t="shared" si="90"/>
        <v>-6.9587545349309513E-2</v>
      </c>
      <c r="DF153" s="149">
        <f t="shared" si="91"/>
        <v>-199.42289950609796</v>
      </c>
      <c r="DH153" s="196">
        <v>219129.1544</v>
      </c>
      <c r="DI153" s="197">
        <v>32624.688000000002</v>
      </c>
      <c r="DJ153" s="198">
        <f t="shared" si="92"/>
        <v>-186504.4664</v>
      </c>
      <c r="DL153" s="196" t="e">
        <f>#REF!+DJ153</f>
        <v>#REF!</v>
      </c>
      <c r="DM153" s="198" t="e">
        <f t="shared" si="93"/>
        <v>#REF!</v>
      </c>
      <c r="DN153" s="82">
        <v>440</v>
      </c>
      <c r="DO153" s="82" t="s">
        <v>817</v>
      </c>
      <c r="DP153" s="192">
        <v>5340</v>
      </c>
      <c r="DQ153" s="192">
        <v>14642887.976097647</v>
      </c>
      <c r="DR153" s="192">
        <v>4323896.3527256092</v>
      </c>
      <c r="DS153" s="192">
        <v>-1250097</v>
      </c>
      <c r="DU153" s="193">
        <v>13397098.976097647</v>
      </c>
      <c r="DV153" s="194"/>
      <c r="DW153" s="149">
        <v>2049479.0846755845</v>
      </c>
      <c r="DX153" s="194"/>
      <c r="DY153" s="149">
        <v>77375.847959544422</v>
      </c>
      <c r="DZ153" s="192"/>
      <c r="EA153" s="192">
        <v>15523953.908732776</v>
      </c>
      <c r="EB153" s="195">
        <v>2907.1074735454636</v>
      </c>
      <c r="ED153" s="196"/>
      <c r="EE153" s="197"/>
      <c r="EF153" s="198">
        <v>-186504.4664</v>
      </c>
      <c r="EH153" s="196">
        <v>15337449.442332776</v>
      </c>
      <c r="EI153" s="198">
        <v>1278120.7868610646</v>
      </c>
      <c r="EK153" s="199">
        <v>15</v>
      </c>
    </row>
    <row r="154" spans="1:141" ht="13.8" x14ac:dyDescent="0.25">
      <c r="A154" s="30">
        <v>444</v>
      </c>
      <c r="B154" s="235" t="s">
        <v>818</v>
      </c>
      <c r="C154" s="180">
        <v>45965</v>
      </c>
      <c r="D154" s="180">
        <v>61452318.598398954</v>
      </c>
      <c r="E154" s="181">
        <v>4031721.2784075402</v>
      </c>
      <c r="F154" s="200">
        <v>-1267293</v>
      </c>
      <c r="G154" s="181">
        <f t="shared" si="104"/>
        <v>60185025.598398954</v>
      </c>
      <c r="H154" s="183">
        <f t="shared" si="73"/>
        <v>1309.3663787316209</v>
      </c>
      <c r="I154" s="184">
        <v>19340364.111048222</v>
      </c>
      <c r="J154" s="181">
        <f t="shared" si="74"/>
        <v>79525389.709447175</v>
      </c>
      <c r="K154" s="183">
        <f t="shared" si="75"/>
        <v>1730.1292224398385</v>
      </c>
      <c r="L154" s="185">
        <v>1160418.5915279998</v>
      </c>
      <c r="M154" s="185">
        <v>3671719.1364000007</v>
      </c>
      <c r="N154" s="186">
        <v>2511300.5448720008</v>
      </c>
      <c r="O154" s="187">
        <v>-22532</v>
      </c>
      <c r="P154" s="159">
        <f t="shared" si="76"/>
        <v>82014158.254319176</v>
      </c>
      <c r="Q154" s="188">
        <v>3745853</v>
      </c>
      <c r="R154" s="189"/>
      <c r="S154" s="190"/>
      <c r="U154" s="184"/>
      <c r="W154" s="82">
        <v>441</v>
      </c>
      <c r="X154" s="82" t="s">
        <v>577</v>
      </c>
      <c r="Y154" s="192">
        <v>4636</v>
      </c>
      <c r="Z154" s="192">
        <v>11478257.647182532</v>
      </c>
      <c r="AA154" s="192">
        <v>2413454.8113751146</v>
      </c>
      <c r="AB154" s="192">
        <v>-569371</v>
      </c>
      <c r="AD154" s="193">
        <f t="shared" si="94"/>
        <v>10908886.647182532</v>
      </c>
      <c r="AE154" s="194"/>
      <c r="AF154" s="149">
        <v>2656382.0504309684</v>
      </c>
      <c r="AG154" s="194"/>
      <c r="AH154" s="149">
        <f t="shared" si="95"/>
        <v>-64356.381074689314</v>
      </c>
      <c r="AI154" s="149">
        <v>-92044.591537055661</v>
      </c>
      <c r="AJ154" s="192"/>
      <c r="AK154" s="192">
        <f t="shared" si="96"/>
        <v>13500912.316538811</v>
      </c>
      <c r="AL154" s="195">
        <f t="shared" si="77"/>
        <v>2912.1898870877503</v>
      </c>
      <c r="AM154" s="194"/>
      <c r="AN154" s="149">
        <v>0</v>
      </c>
      <c r="AP154" s="147">
        <f t="shared" si="78"/>
        <v>-380749.77207488194</v>
      </c>
      <c r="AQ154" s="148">
        <f t="shared" si="79"/>
        <v>-2.742825532305591E-2</v>
      </c>
      <c r="AR154" s="149">
        <f t="shared" si="97"/>
        <v>-82.128941344883941</v>
      </c>
      <c r="AT154" s="82">
        <v>441</v>
      </c>
      <c r="AU154" s="82" t="s">
        <v>577</v>
      </c>
      <c r="AV154" s="192">
        <v>4636</v>
      </c>
      <c r="AW154" s="192">
        <v>11398275.809089718</v>
      </c>
      <c r="AX154" s="192">
        <v>2397656.9036791637</v>
      </c>
      <c r="AY154" s="192">
        <v>-569371</v>
      </c>
      <c r="BA154" s="193">
        <f t="shared" si="98"/>
        <v>10828904.809089718</v>
      </c>
      <c r="BB154" s="194"/>
      <c r="BC154" s="149">
        <v>2656382.0504309684</v>
      </c>
      <c r="BD154" s="194"/>
      <c r="BE154" s="149">
        <v>-92044.591537055661</v>
      </c>
      <c r="BF154" s="192"/>
      <c r="BG154" s="192">
        <f t="shared" si="99"/>
        <v>13393242.26798363</v>
      </c>
      <c r="BH154" s="195">
        <f t="shared" si="80"/>
        <v>2888.9651138877548</v>
      </c>
      <c r="BI154" s="194"/>
      <c r="BJ154" s="149">
        <v>0</v>
      </c>
      <c r="BL154" s="147">
        <f t="shared" si="81"/>
        <v>-488419.82063006237</v>
      </c>
      <c r="BM154" s="148">
        <f t="shared" si="82"/>
        <v>-3.5184534640897526E-2</v>
      </c>
      <c r="BN154" s="149">
        <f t="shared" si="100"/>
        <v>-105.35371454487972</v>
      </c>
      <c r="BP154" s="82">
        <v>441</v>
      </c>
      <c r="BQ154" s="82" t="s">
        <v>577</v>
      </c>
      <c r="BR154" s="192">
        <v>4636</v>
      </c>
      <c r="BS154" s="192">
        <v>11453463.574878313</v>
      </c>
      <c r="BT154" s="192">
        <v>2450683.741680935</v>
      </c>
      <c r="BU154" s="192">
        <v>-569371</v>
      </c>
      <c r="BW154" s="193">
        <f t="shared" si="101"/>
        <v>10884092.574878313</v>
      </c>
      <c r="BX154" s="194"/>
      <c r="BY154" s="149">
        <v>2646732.6919702776</v>
      </c>
      <c r="BZ154" s="194"/>
      <c r="CA154" s="149">
        <v>-428044.76714793342</v>
      </c>
      <c r="CB154" s="192"/>
      <c r="CC154" s="192">
        <f t="shared" si="102"/>
        <v>13102780.499700656</v>
      </c>
      <c r="CD154" s="195">
        <f t="shared" si="83"/>
        <v>2826.311583196863</v>
      </c>
      <c r="CE154" s="194"/>
      <c r="CF154" s="149">
        <v>0</v>
      </c>
      <c r="CH154" s="147">
        <f t="shared" si="84"/>
        <v>-778881.58891303651</v>
      </c>
      <c r="CI154" s="148">
        <f t="shared" si="85"/>
        <v>-5.6108669404358075E-2</v>
      </c>
      <c r="CJ154" s="149">
        <f t="shared" si="103"/>
        <v>-168.00724523577148</v>
      </c>
      <c r="CL154" s="82">
        <v>441</v>
      </c>
      <c r="CM154" s="82" t="s">
        <v>577</v>
      </c>
      <c r="CN154" s="192">
        <v>4636</v>
      </c>
      <c r="CO154" s="192">
        <v>11217437.843398098</v>
      </c>
      <c r="CP154" s="192">
        <v>2549949.370924681</v>
      </c>
      <c r="CQ154" s="192">
        <v>-569371</v>
      </c>
      <c r="CS154" s="193">
        <f t="shared" si="86"/>
        <v>10648066.843398098</v>
      </c>
      <c r="CT154" s="194"/>
      <c r="CU154" s="149">
        <v>2646732.6919702776</v>
      </c>
      <c r="CV154" s="194"/>
      <c r="CW154" s="149">
        <v>-428044.76714793342</v>
      </c>
      <c r="CX154" s="192"/>
      <c r="CY154" s="192">
        <f t="shared" si="87"/>
        <v>12866754.768220441</v>
      </c>
      <c r="CZ154" s="195">
        <f t="shared" si="88"/>
        <v>2775.4000794263247</v>
      </c>
      <c r="DA154" s="194"/>
      <c r="DB154" s="149">
        <v>0</v>
      </c>
      <c r="DD154" s="147">
        <f t="shared" si="89"/>
        <v>-1014907.3203932513</v>
      </c>
      <c r="DE154" s="148">
        <f t="shared" si="90"/>
        <v>-7.3111369079191163E-2</v>
      </c>
      <c r="DF154" s="149">
        <f t="shared" si="91"/>
        <v>-218.91874900630958</v>
      </c>
      <c r="DH154" s="196">
        <v>143915.65493999998</v>
      </c>
      <c r="DI154" s="197">
        <v>13593.62</v>
      </c>
      <c r="DJ154" s="198">
        <f t="shared" si="92"/>
        <v>-130322.03493999998</v>
      </c>
      <c r="DL154" s="196" t="e">
        <f>#REF!+DJ154</f>
        <v>#REF!</v>
      </c>
      <c r="DM154" s="198" t="e">
        <f t="shared" si="93"/>
        <v>#REF!</v>
      </c>
      <c r="DN154" s="82">
        <v>441</v>
      </c>
      <c r="DO154" s="82" t="s">
        <v>196</v>
      </c>
      <c r="DP154" s="192">
        <v>4662</v>
      </c>
      <c r="DQ154" s="192">
        <v>11882286.620931698</v>
      </c>
      <c r="DR154" s="192">
        <v>2549949.370924681</v>
      </c>
      <c r="DS154" s="192">
        <v>-552779</v>
      </c>
      <c r="DU154" s="193">
        <v>11312915.620931698</v>
      </c>
      <c r="DV154" s="194"/>
      <c r="DW154" s="149">
        <v>2483436.8476892253</v>
      </c>
      <c r="DX154" s="194"/>
      <c r="DY154" s="149">
        <v>85309.619992770386</v>
      </c>
      <c r="DZ154" s="192"/>
      <c r="EA154" s="192">
        <v>13881662.088613693</v>
      </c>
      <c r="EB154" s="195">
        <v>2977.6194956271329</v>
      </c>
      <c r="ED154" s="196"/>
      <c r="EE154" s="197"/>
      <c r="EF154" s="198">
        <v>-130322.03493999998</v>
      </c>
      <c r="EH154" s="196">
        <v>13751340.053673692</v>
      </c>
      <c r="EI154" s="198">
        <v>1145945.0044728077</v>
      </c>
      <c r="EK154" s="199">
        <v>9</v>
      </c>
    </row>
    <row r="155" spans="1:141" ht="13.8" x14ac:dyDescent="0.25">
      <c r="A155" s="30">
        <v>445</v>
      </c>
      <c r="B155" s="235" t="s">
        <v>819</v>
      </c>
      <c r="C155" s="180">
        <v>15132</v>
      </c>
      <c r="D155" s="180">
        <v>26033699.553565972</v>
      </c>
      <c r="E155" s="181">
        <v>430352.02448558557</v>
      </c>
      <c r="F155" s="200">
        <v>-438799</v>
      </c>
      <c r="G155" s="181">
        <f t="shared" si="104"/>
        <v>25594900.553565972</v>
      </c>
      <c r="H155" s="183">
        <f t="shared" si="73"/>
        <v>1691.4420138491919</v>
      </c>
      <c r="I155" s="184">
        <v>6121627.5558673572</v>
      </c>
      <c r="J155" s="181">
        <f t="shared" si="74"/>
        <v>31716528.109433331</v>
      </c>
      <c r="K155" s="183">
        <f t="shared" si="75"/>
        <v>2095.9904909749757</v>
      </c>
      <c r="L155" s="185">
        <v>261193.44277600001</v>
      </c>
      <c r="M155" s="185">
        <v>213527.45680000004</v>
      </c>
      <c r="N155" s="186">
        <v>-47665.985975999967</v>
      </c>
      <c r="O155" s="187">
        <v>6244</v>
      </c>
      <c r="P155" s="159">
        <f t="shared" si="76"/>
        <v>31675106.123457331</v>
      </c>
      <c r="Q155" s="188">
        <v>877520</v>
      </c>
      <c r="R155" s="189"/>
      <c r="S155" s="190"/>
      <c r="U155" s="184"/>
      <c r="W155" s="82">
        <v>444</v>
      </c>
      <c r="X155" s="82" t="s">
        <v>578</v>
      </c>
      <c r="Y155" s="192">
        <v>45965</v>
      </c>
      <c r="Z155" s="192">
        <v>61432391.148774423</v>
      </c>
      <c r="AA155" s="192">
        <v>4031721.2784075066</v>
      </c>
      <c r="AB155" s="192">
        <v>-1679407</v>
      </c>
      <c r="AD155" s="193">
        <f t="shared" si="94"/>
        <v>59752984.148774423</v>
      </c>
      <c r="AE155" s="194"/>
      <c r="AF155" s="149">
        <v>20112713.923764534</v>
      </c>
      <c r="AG155" s="194"/>
      <c r="AH155" s="149">
        <f t="shared" si="95"/>
        <v>-705077.61510081077</v>
      </c>
      <c r="AI155" s="149">
        <v>-1008424.961132555</v>
      </c>
      <c r="AJ155" s="192"/>
      <c r="AK155" s="192">
        <f t="shared" si="96"/>
        <v>79160620.457438141</v>
      </c>
      <c r="AL155" s="195">
        <f t="shared" si="77"/>
        <v>1722.1934179797267</v>
      </c>
      <c r="AM155" s="194"/>
      <c r="AN155" s="149">
        <v>0</v>
      </c>
      <c r="AP155" s="147">
        <f t="shared" si="78"/>
        <v>-9773478.0937414616</v>
      </c>
      <c r="AQ155" s="148">
        <f t="shared" si="79"/>
        <v>-0.10989573462778218</v>
      </c>
      <c r="AR155" s="149">
        <f t="shared" si="97"/>
        <v>-212.62869778617343</v>
      </c>
      <c r="AT155" s="82">
        <v>444</v>
      </c>
      <c r="AU155" s="82" t="s">
        <v>578</v>
      </c>
      <c r="AV155" s="192">
        <v>45965</v>
      </c>
      <c r="AW155" s="192">
        <v>61119261.011947855</v>
      </c>
      <c r="AX155" s="192">
        <v>4233021.1420937255</v>
      </c>
      <c r="AY155" s="192">
        <v>-1679407</v>
      </c>
      <c r="BA155" s="193">
        <f t="shared" si="98"/>
        <v>59439854.011947855</v>
      </c>
      <c r="BB155" s="194"/>
      <c r="BC155" s="149">
        <v>20112713.923764534</v>
      </c>
      <c r="BD155" s="194"/>
      <c r="BE155" s="149">
        <v>-1008424.961132555</v>
      </c>
      <c r="BF155" s="192"/>
      <c r="BG155" s="192">
        <f t="shared" si="99"/>
        <v>78544142.974579841</v>
      </c>
      <c r="BH155" s="195">
        <f t="shared" si="80"/>
        <v>1708.7815288715292</v>
      </c>
      <c r="BI155" s="194"/>
      <c r="BJ155" s="149">
        <v>0</v>
      </c>
      <c r="BL155" s="147">
        <f t="shared" si="81"/>
        <v>-10389955.576599762</v>
      </c>
      <c r="BM155" s="148">
        <f t="shared" si="82"/>
        <v>-0.11682758071270687</v>
      </c>
      <c r="BN155" s="149">
        <f t="shared" si="100"/>
        <v>-226.04058689437096</v>
      </c>
      <c r="BP155" s="82">
        <v>444</v>
      </c>
      <c r="BQ155" s="82" t="s">
        <v>578</v>
      </c>
      <c r="BR155" s="192">
        <v>45965</v>
      </c>
      <c r="BS155" s="192">
        <v>62574274.454261497</v>
      </c>
      <c r="BT155" s="192">
        <v>5639088.2525491705</v>
      </c>
      <c r="BU155" s="192">
        <v>-1679407</v>
      </c>
      <c r="BW155" s="193">
        <f t="shared" si="101"/>
        <v>60894867.454261497</v>
      </c>
      <c r="BX155" s="194"/>
      <c r="BY155" s="149">
        <v>19876491.98881802</v>
      </c>
      <c r="BZ155" s="194"/>
      <c r="CA155" s="149">
        <v>-4689585.9981123675</v>
      </c>
      <c r="CB155" s="192"/>
      <c r="CC155" s="192">
        <f t="shared" si="102"/>
        <v>76081773.444967151</v>
      </c>
      <c r="CD155" s="195">
        <f t="shared" si="83"/>
        <v>1655.210996300819</v>
      </c>
      <c r="CE155" s="194"/>
      <c r="CF155" s="149">
        <v>0</v>
      </c>
      <c r="CH155" s="147">
        <f t="shared" si="84"/>
        <v>-12852325.106212452</v>
      </c>
      <c r="CI155" s="148">
        <f t="shared" si="85"/>
        <v>-0.14451515577926755</v>
      </c>
      <c r="CJ155" s="149">
        <f t="shared" si="103"/>
        <v>-279.61111946508106</v>
      </c>
      <c r="CL155" s="82">
        <v>444</v>
      </c>
      <c r="CM155" s="82" t="s">
        <v>578</v>
      </c>
      <c r="CN155" s="192">
        <v>45965</v>
      </c>
      <c r="CO155" s="192">
        <v>59623112.007678367</v>
      </c>
      <c r="CP155" s="192">
        <v>4866202.0653635282</v>
      </c>
      <c r="CQ155" s="192">
        <v>-1695338</v>
      </c>
      <c r="CS155" s="193">
        <f t="shared" si="86"/>
        <v>57927774.007678367</v>
      </c>
      <c r="CT155" s="194"/>
      <c r="CU155" s="149">
        <v>19876491.98881802</v>
      </c>
      <c r="CV155" s="194"/>
      <c r="CW155" s="149">
        <v>-4689585.9981123675</v>
      </c>
      <c r="CX155" s="192"/>
      <c r="CY155" s="192">
        <f t="shared" si="87"/>
        <v>73114679.998384014</v>
      </c>
      <c r="CZ155" s="195">
        <f t="shared" si="88"/>
        <v>1590.6598498506257</v>
      </c>
      <c r="DA155" s="194"/>
      <c r="DB155" s="149">
        <v>0</v>
      </c>
      <c r="DD155" s="147">
        <f t="shared" si="89"/>
        <v>-15819418.552795589</v>
      </c>
      <c r="DE155" s="148">
        <f t="shared" si="90"/>
        <v>-0.17787798842636116</v>
      </c>
      <c r="DF155" s="149">
        <f t="shared" si="91"/>
        <v>-344.16226591527442</v>
      </c>
      <c r="DH155" s="196">
        <v>1108518.9301399998</v>
      </c>
      <c r="DI155" s="197">
        <v>3647304.1822000011</v>
      </c>
      <c r="DJ155" s="198">
        <f t="shared" si="92"/>
        <v>2538785.2520600013</v>
      </c>
      <c r="DL155" s="196" t="e">
        <f>#REF!+DJ155</f>
        <v>#REF!</v>
      </c>
      <c r="DM155" s="198" t="e">
        <f t="shared" si="93"/>
        <v>#REF!</v>
      </c>
      <c r="DN155" s="82">
        <v>444</v>
      </c>
      <c r="DO155" s="82" t="s">
        <v>818</v>
      </c>
      <c r="DP155" s="192">
        <v>46296</v>
      </c>
      <c r="DQ155" s="192">
        <v>71012565.220726401</v>
      </c>
      <c r="DR155" s="192">
        <v>4866202.0653635282</v>
      </c>
      <c r="DS155" s="192">
        <v>-1745912</v>
      </c>
      <c r="DU155" s="193">
        <v>69333158.220726401</v>
      </c>
      <c r="DV155" s="194"/>
      <c r="DW155" s="149">
        <v>18666302.558329009</v>
      </c>
      <c r="DX155" s="194"/>
      <c r="DY155" s="149">
        <v>934637.77212418336</v>
      </c>
      <c r="DZ155" s="192"/>
      <c r="EA155" s="192">
        <v>88934098.551179603</v>
      </c>
      <c r="EB155" s="195">
        <v>1920.9888230339468</v>
      </c>
      <c r="ED155" s="196"/>
      <c r="EE155" s="197"/>
      <c r="EF155" s="198">
        <v>2538785.2520600013</v>
      </c>
      <c r="EH155" s="196">
        <v>91472883.803239599</v>
      </c>
      <c r="EI155" s="198">
        <v>7622740.3169366335</v>
      </c>
      <c r="EK155" s="199">
        <v>1</v>
      </c>
    </row>
    <row r="156" spans="1:141" ht="13.8" x14ac:dyDescent="0.25">
      <c r="A156" s="30">
        <v>475</v>
      </c>
      <c r="B156" s="235" t="s">
        <v>820</v>
      </c>
      <c r="C156" s="180">
        <v>5475</v>
      </c>
      <c r="D156" s="180">
        <v>14678231.775611522</v>
      </c>
      <c r="E156" s="181">
        <v>3291572.095096882</v>
      </c>
      <c r="F156" s="200">
        <v>-251797</v>
      </c>
      <c r="G156" s="181">
        <f t="shared" si="104"/>
        <v>14426434.775611522</v>
      </c>
      <c r="H156" s="183">
        <f t="shared" si="73"/>
        <v>2634.9652558194562</v>
      </c>
      <c r="I156" s="184">
        <v>3203330.350807718</v>
      </c>
      <c r="J156" s="181">
        <f t="shared" si="74"/>
        <v>17629765.126419239</v>
      </c>
      <c r="K156" s="183">
        <f t="shared" si="75"/>
        <v>3220.0484249167557</v>
      </c>
      <c r="L156" s="185">
        <v>149056.67504</v>
      </c>
      <c r="M156" s="185">
        <v>580478.87239999999</v>
      </c>
      <c r="N156" s="186">
        <v>431422.19735999999</v>
      </c>
      <c r="O156" s="187">
        <v>1507</v>
      </c>
      <c r="P156" s="159">
        <f t="shared" si="76"/>
        <v>18062694.32377924</v>
      </c>
      <c r="Q156" s="188">
        <v>212689</v>
      </c>
      <c r="R156" s="189"/>
      <c r="S156" s="190"/>
      <c r="U156" s="184"/>
      <c r="W156" s="82">
        <v>445</v>
      </c>
      <c r="X156" s="82" t="s">
        <v>579</v>
      </c>
      <c r="Y156" s="192">
        <v>15132</v>
      </c>
      <c r="Z156" s="192">
        <v>26023815.485155337</v>
      </c>
      <c r="AA156" s="192">
        <v>430352.0244855801</v>
      </c>
      <c r="AB156" s="192">
        <v>-635254</v>
      </c>
      <c r="AD156" s="193">
        <f t="shared" si="94"/>
        <v>25388561.485155337</v>
      </c>
      <c r="AE156" s="194"/>
      <c r="AF156" s="149">
        <v>6395856.3483197391</v>
      </c>
      <c r="AG156" s="194"/>
      <c r="AH156" s="149">
        <f t="shared" si="95"/>
        <v>-263875.71622112952</v>
      </c>
      <c r="AI156" s="149">
        <v>-377403.64064184815</v>
      </c>
      <c r="AJ156" s="192"/>
      <c r="AK156" s="192">
        <f t="shared" si="96"/>
        <v>31520542.117253944</v>
      </c>
      <c r="AL156" s="195">
        <f t="shared" si="77"/>
        <v>2083.0387336276726</v>
      </c>
      <c r="AM156" s="194"/>
      <c r="AN156" s="149">
        <v>0</v>
      </c>
      <c r="AP156" s="147">
        <f t="shared" si="78"/>
        <v>-3654734.5482123196</v>
      </c>
      <c r="AQ156" s="148">
        <f t="shared" si="79"/>
        <v>-0.10390066247298056</v>
      </c>
      <c r="AR156" s="149">
        <f t="shared" si="97"/>
        <v>-241.52356253055245</v>
      </c>
      <c r="AT156" s="82">
        <v>445</v>
      </c>
      <c r="AU156" s="82" t="s">
        <v>579</v>
      </c>
      <c r="AV156" s="192">
        <v>15132</v>
      </c>
      <c r="AW156" s="192">
        <v>25907306.528505851</v>
      </c>
      <c r="AX156" s="192">
        <v>496751.28954731382</v>
      </c>
      <c r="AY156" s="192">
        <v>-635254</v>
      </c>
      <c r="BA156" s="193">
        <f t="shared" si="98"/>
        <v>25272052.528505851</v>
      </c>
      <c r="BB156" s="194"/>
      <c r="BC156" s="149">
        <v>6395856.3483197391</v>
      </c>
      <c r="BD156" s="194"/>
      <c r="BE156" s="149">
        <v>-377403.64064184815</v>
      </c>
      <c r="BF156" s="192"/>
      <c r="BG156" s="192">
        <f t="shared" si="99"/>
        <v>31290505.23618374</v>
      </c>
      <c r="BH156" s="195">
        <f t="shared" si="80"/>
        <v>2067.8367192825626</v>
      </c>
      <c r="BI156" s="194"/>
      <c r="BJ156" s="149">
        <v>0</v>
      </c>
      <c r="BL156" s="147">
        <f t="shared" si="81"/>
        <v>-3884771.4292825237</v>
      </c>
      <c r="BM156" s="148">
        <f t="shared" si="82"/>
        <v>-0.11044039443466391</v>
      </c>
      <c r="BN156" s="149">
        <f t="shared" si="100"/>
        <v>-256.7255768756624</v>
      </c>
      <c r="BP156" s="82">
        <v>445</v>
      </c>
      <c r="BQ156" s="82" t="s">
        <v>579</v>
      </c>
      <c r="BR156" s="192">
        <v>15132</v>
      </c>
      <c r="BS156" s="192">
        <v>26245530.147277806</v>
      </c>
      <c r="BT156" s="192">
        <v>822305.32269030646</v>
      </c>
      <c r="BU156" s="192">
        <v>-635254</v>
      </c>
      <c r="BW156" s="193">
        <f t="shared" si="101"/>
        <v>25610276.147277806</v>
      </c>
      <c r="BX156" s="194"/>
      <c r="BY156" s="149">
        <v>6301124.961875244</v>
      </c>
      <c r="BZ156" s="194"/>
      <c r="CA156" s="149">
        <v>-1755080.3450986752</v>
      </c>
      <c r="CB156" s="192"/>
      <c r="CC156" s="192">
        <f t="shared" si="102"/>
        <v>30156320.764054377</v>
      </c>
      <c r="CD156" s="195">
        <f t="shared" si="83"/>
        <v>1992.8840050260624</v>
      </c>
      <c r="CE156" s="194"/>
      <c r="CF156" s="149">
        <v>0</v>
      </c>
      <c r="CH156" s="147">
        <f t="shared" si="84"/>
        <v>-5018955.9014118873</v>
      </c>
      <c r="CI156" s="148">
        <f t="shared" si="85"/>
        <v>-0.14268419120465101</v>
      </c>
      <c r="CJ156" s="149">
        <f t="shared" si="103"/>
        <v>-331.67829113216277</v>
      </c>
      <c r="CL156" s="82">
        <v>445</v>
      </c>
      <c r="CM156" s="82" t="s">
        <v>579</v>
      </c>
      <c r="CN156" s="192">
        <v>15132</v>
      </c>
      <c r="CO156" s="192">
        <v>25366180.875807054</v>
      </c>
      <c r="CP156" s="192">
        <v>515058.12107337749</v>
      </c>
      <c r="CQ156" s="192">
        <v>-635254</v>
      </c>
      <c r="CS156" s="193">
        <f t="shared" si="86"/>
        <v>24730926.875807054</v>
      </c>
      <c r="CT156" s="194"/>
      <c r="CU156" s="149">
        <v>6301124.961875244</v>
      </c>
      <c r="CV156" s="194"/>
      <c r="CW156" s="149">
        <v>-1755080.3450986752</v>
      </c>
      <c r="CX156" s="192"/>
      <c r="CY156" s="192">
        <f t="shared" si="87"/>
        <v>29276971.492583625</v>
      </c>
      <c r="CZ156" s="195">
        <f t="shared" si="88"/>
        <v>1934.7721049817358</v>
      </c>
      <c r="DA156" s="194"/>
      <c r="DB156" s="149">
        <v>0</v>
      </c>
      <c r="DD156" s="147">
        <f t="shared" si="89"/>
        <v>-5898305.1728826389</v>
      </c>
      <c r="DE156" s="148">
        <f t="shared" si="90"/>
        <v>-0.16768326313331797</v>
      </c>
      <c r="DF156" s="149">
        <f t="shared" si="91"/>
        <v>-389.79019117648949</v>
      </c>
      <c r="DH156" s="196">
        <v>205032.57046000002</v>
      </c>
      <c r="DI156" s="197">
        <v>198806.69249999998</v>
      </c>
      <c r="DJ156" s="198">
        <f t="shared" si="92"/>
        <v>-6225.8779600000416</v>
      </c>
      <c r="DL156" s="196" t="e">
        <f>#REF!+DJ156</f>
        <v>#REF!</v>
      </c>
      <c r="DM156" s="198" t="e">
        <f t="shared" si="93"/>
        <v>#REF!</v>
      </c>
      <c r="DN156" s="82">
        <v>445</v>
      </c>
      <c r="DO156" s="82" t="s">
        <v>819</v>
      </c>
      <c r="DP156" s="192">
        <v>15217</v>
      </c>
      <c r="DQ156" s="192">
        <v>29524631.633217435</v>
      </c>
      <c r="DR156" s="192">
        <v>515058.12107337749</v>
      </c>
      <c r="DS156" s="192">
        <v>-605153</v>
      </c>
      <c r="DU156" s="193">
        <v>28889377.633217435</v>
      </c>
      <c r="DV156" s="194"/>
      <c r="DW156" s="149">
        <v>5936110.2914310144</v>
      </c>
      <c r="DX156" s="194"/>
      <c r="DY156" s="149">
        <v>349788.7408178146</v>
      </c>
      <c r="DZ156" s="192"/>
      <c r="EA156" s="192">
        <v>35175276.665466264</v>
      </c>
      <c r="EB156" s="195">
        <v>2311.5776214409057</v>
      </c>
      <c r="ED156" s="196"/>
      <c r="EE156" s="197"/>
      <c r="EF156" s="198">
        <v>-6225.8779600000416</v>
      </c>
      <c r="EH156" s="196">
        <v>35169050.787506267</v>
      </c>
      <c r="EI156" s="198">
        <v>2930754.2322921888</v>
      </c>
      <c r="EK156" s="199">
        <v>2</v>
      </c>
    </row>
    <row r="157" spans="1:141" ht="13.8" x14ac:dyDescent="0.25">
      <c r="A157" s="30">
        <v>480</v>
      </c>
      <c r="B157" s="235" t="s">
        <v>875</v>
      </c>
      <c r="C157" s="180">
        <v>2013</v>
      </c>
      <c r="D157" s="180">
        <v>4092119.9413324473</v>
      </c>
      <c r="E157" s="181">
        <v>1445814.6599803846</v>
      </c>
      <c r="F157" s="200">
        <v>-444330</v>
      </c>
      <c r="G157" s="181">
        <f t="shared" si="104"/>
        <v>3647789.9413324473</v>
      </c>
      <c r="H157" s="183">
        <f t="shared" si="73"/>
        <v>1812.1162152669883</v>
      </c>
      <c r="I157" s="184">
        <v>1161302.6645090424</v>
      </c>
      <c r="J157" s="181">
        <f t="shared" si="74"/>
        <v>4809092.6058414895</v>
      </c>
      <c r="K157" s="183">
        <f t="shared" si="75"/>
        <v>2389.0176879490759</v>
      </c>
      <c r="L157" s="185">
        <v>608859.10400000005</v>
      </c>
      <c r="M157" s="185">
        <v>28451.360000000001</v>
      </c>
      <c r="N157" s="186">
        <v>-580407.74400000006</v>
      </c>
      <c r="O157" s="187">
        <v>828</v>
      </c>
      <c r="P157" s="159">
        <f t="shared" si="76"/>
        <v>4229512.8618414896</v>
      </c>
      <c r="Q157" s="188">
        <v>116372</v>
      </c>
      <c r="R157" s="189"/>
      <c r="S157" s="190"/>
      <c r="U157" s="184"/>
      <c r="W157" s="82">
        <v>475</v>
      </c>
      <c r="X157" s="82" t="s">
        <v>580</v>
      </c>
      <c r="Y157" s="192">
        <v>5475</v>
      </c>
      <c r="Z157" s="192">
        <v>14676626.532908272</v>
      </c>
      <c r="AA157" s="192">
        <v>3291572.095096882</v>
      </c>
      <c r="AB157" s="192">
        <v>-13122</v>
      </c>
      <c r="AD157" s="193">
        <f t="shared" si="94"/>
        <v>14663504.532908272</v>
      </c>
      <c r="AE157" s="194"/>
      <c r="AF157" s="149">
        <v>3276477.5240638731</v>
      </c>
      <c r="AG157" s="194"/>
      <c r="AH157" s="149">
        <f t="shared" si="95"/>
        <v>-73457.153067753752</v>
      </c>
      <c r="AI157" s="149">
        <v>-105060.81194574085</v>
      </c>
      <c r="AJ157" s="192"/>
      <c r="AK157" s="192">
        <f t="shared" si="96"/>
        <v>17866524.903904393</v>
      </c>
      <c r="AL157" s="195">
        <f t="shared" si="77"/>
        <v>3263.2922198912133</v>
      </c>
      <c r="AM157" s="194"/>
      <c r="AN157" s="149">
        <v>0</v>
      </c>
      <c r="AP157" s="147">
        <f t="shared" si="78"/>
        <v>-198554.91322576255</v>
      </c>
      <c r="AQ157" s="148">
        <f t="shared" si="79"/>
        <v>-1.0991089728675511E-2</v>
      </c>
      <c r="AR157" s="149">
        <f t="shared" si="97"/>
        <v>-36.265737575481744</v>
      </c>
      <c r="AT157" s="82">
        <v>475</v>
      </c>
      <c r="AU157" s="82" t="s">
        <v>580</v>
      </c>
      <c r="AV157" s="192">
        <v>5475</v>
      </c>
      <c r="AW157" s="192">
        <v>14635705.282898281</v>
      </c>
      <c r="AX157" s="192">
        <v>3315749.3734892327</v>
      </c>
      <c r="AY157" s="192">
        <v>-13122</v>
      </c>
      <c r="BA157" s="193">
        <f t="shared" si="98"/>
        <v>14622583.282898281</v>
      </c>
      <c r="BB157" s="194"/>
      <c r="BC157" s="149">
        <v>3276477.5240638731</v>
      </c>
      <c r="BD157" s="194"/>
      <c r="BE157" s="149">
        <v>-105060.81194574085</v>
      </c>
      <c r="BF157" s="192"/>
      <c r="BG157" s="192">
        <f t="shared" si="99"/>
        <v>17793999.995016415</v>
      </c>
      <c r="BH157" s="195">
        <f t="shared" si="80"/>
        <v>3250.0456611902127</v>
      </c>
      <c r="BI157" s="194"/>
      <c r="BJ157" s="149">
        <v>0</v>
      </c>
      <c r="BL157" s="147">
        <f t="shared" si="81"/>
        <v>-271079.82211374119</v>
      </c>
      <c r="BM157" s="148">
        <f t="shared" si="82"/>
        <v>-1.5005736197007588E-2</v>
      </c>
      <c r="BN157" s="149">
        <f t="shared" si="100"/>
        <v>-49.512296276482409</v>
      </c>
      <c r="BP157" s="82">
        <v>475</v>
      </c>
      <c r="BQ157" s="82" t="s">
        <v>580</v>
      </c>
      <c r="BR157" s="192">
        <v>5475</v>
      </c>
      <c r="BS157" s="192">
        <v>14666296.594087703</v>
      </c>
      <c r="BT157" s="192">
        <v>3343365.2292173207</v>
      </c>
      <c r="BU157" s="192">
        <v>-13122</v>
      </c>
      <c r="BW157" s="193">
        <f t="shared" si="101"/>
        <v>14653174.594087703</v>
      </c>
      <c r="BX157" s="194"/>
      <c r="BY157" s="149">
        <v>3261048.8105540494</v>
      </c>
      <c r="BZ157" s="194"/>
      <c r="CA157" s="149">
        <v>-488575.4831948271</v>
      </c>
      <c r="CB157" s="192"/>
      <c r="CC157" s="192">
        <f t="shared" si="102"/>
        <v>17425647.921446923</v>
      </c>
      <c r="CD157" s="195">
        <f t="shared" si="83"/>
        <v>3182.7667436432735</v>
      </c>
      <c r="CE157" s="194"/>
      <c r="CF157" s="149">
        <v>0</v>
      </c>
      <c r="CH157" s="147">
        <f t="shared" si="84"/>
        <v>-639431.89568323269</v>
      </c>
      <c r="CI157" s="148">
        <f t="shared" si="85"/>
        <v>-3.5396018293641494E-2</v>
      </c>
      <c r="CJ157" s="149">
        <f t="shared" si="103"/>
        <v>-116.7912138234215</v>
      </c>
      <c r="CL157" s="82">
        <v>475</v>
      </c>
      <c r="CM157" s="82" t="s">
        <v>580</v>
      </c>
      <c r="CN157" s="192">
        <v>5475</v>
      </c>
      <c r="CO157" s="192">
        <v>14109945.480418339</v>
      </c>
      <c r="CP157" s="192">
        <v>3029867.843873159</v>
      </c>
      <c r="CQ157" s="192">
        <v>-13122</v>
      </c>
      <c r="CS157" s="193">
        <f t="shared" si="86"/>
        <v>14096823.480418339</v>
      </c>
      <c r="CT157" s="194"/>
      <c r="CU157" s="149">
        <v>3261048.8105540494</v>
      </c>
      <c r="CV157" s="194"/>
      <c r="CW157" s="149">
        <v>-488575.4831948271</v>
      </c>
      <c r="CX157" s="192"/>
      <c r="CY157" s="192">
        <f t="shared" si="87"/>
        <v>16869296.807777561</v>
      </c>
      <c r="CZ157" s="195">
        <f t="shared" si="88"/>
        <v>3081.1501018771801</v>
      </c>
      <c r="DA157" s="194"/>
      <c r="DB157" s="149">
        <v>0</v>
      </c>
      <c r="DD157" s="147">
        <f t="shared" si="89"/>
        <v>-1195783.0093525946</v>
      </c>
      <c r="DE157" s="148">
        <f t="shared" si="90"/>
        <v>-6.6193065375703297E-2</v>
      </c>
      <c r="DF157" s="149">
        <f t="shared" si="91"/>
        <v>-218.40785558951501</v>
      </c>
      <c r="DH157" s="196">
        <v>181855.44835999998</v>
      </c>
      <c r="DI157" s="197">
        <v>624015.12609999999</v>
      </c>
      <c r="DJ157" s="198">
        <f t="shared" si="92"/>
        <v>442159.67774000001</v>
      </c>
      <c r="DL157" s="196" t="e">
        <f>#REF!+DJ157</f>
        <v>#REF!</v>
      </c>
      <c r="DM157" s="198" t="e">
        <f t="shared" si="93"/>
        <v>#REF!</v>
      </c>
      <c r="DN157" s="82">
        <v>475</v>
      </c>
      <c r="DO157" s="82" t="s">
        <v>820</v>
      </c>
      <c r="DP157" s="192">
        <v>5477</v>
      </c>
      <c r="DQ157" s="192">
        <v>14916358.063680641</v>
      </c>
      <c r="DR157" s="192">
        <v>3029867.843873159</v>
      </c>
      <c r="DS157" s="192">
        <v>-72762</v>
      </c>
      <c r="DU157" s="193">
        <v>14903236.063680641</v>
      </c>
      <c r="DV157" s="194"/>
      <c r="DW157" s="149">
        <v>3064470.3153221733</v>
      </c>
      <c r="DX157" s="194"/>
      <c r="DY157" s="149">
        <v>97373.438127341258</v>
      </c>
      <c r="DZ157" s="192"/>
      <c r="EA157" s="192">
        <v>18065079.817130156</v>
      </c>
      <c r="EB157" s="195">
        <v>3298.3530796293876</v>
      </c>
      <c r="ED157" s="196"/>
      <c r="EE157" s="197"/>
      <c r="EF157" s="198">
        <v>442159.67774000001</v>
      </c>
      <c r="EH157" s="196">
        <v>18507239.494870156</v>
      </c>
      <c r="EI157" s="198">
        <v>1542269.9579058464</v>
      </c>
      <c r="EK157" s="199">
        <v>15</v>
      </c>
    </row>
    <row r="158" spans="1:141" ht="13.8" x14ac:dyDescent="0.25">
      <c r="A158" s="30">
        <v>481</v>
      </c>
      <c r="B158" s="235" t="s">
        <v>201</v>
      </c>
      <c r="C158" s="180">
        <v>9534</v>
      </c>
      <c r="D158" s="180">
        <v>8001165.8071975773</v>
      </c>
      <c r="E158" s="181">
        <v>-335423.69510470715</v>
      </c>
      <c r="F158" s="200">
        <v>-1739622</v>
      </c>
      <c r="G158" s="181">
        <f t="shared" si="104"/>
        <v>6261543.8071975773</v>
      </c>
      <c r="H158" s="183">
        <f t="shared" si="73"/>
        <v>656.75936723280654</v>
      </c>
      <c r="I158" s="184">
        <v>3464713.4930618</v>
      </c>
      <c r="J158" s="181">
        <f t="shared" si="74"/>
        <v>9726257.3002593778</v>
      </c>
      <c r="K158" s="183">
        <f t="shared" si="75"/>
        <v>1020.1654395069622</v>
      </c>
      <c r="L158" s="185">
        <v>486788.54392000008</v>
      </c>
      <c r="M158" s="185">
        <v>305923.24839999998</v>
      </c>
      <c r="N158" s="186">
        <v>-180865.2955200001</v>
      </c>
      <c r="O158" s="187">
        <v>3920</v>
      </c>
      <c r="P158" s="159">
        <f t="shared" si="76"/>
        <v>9549312.0047393776</v>
      </c>
      <c r="Q158" s="188">
        <v>550951</v>
      </c>
      <c r="R158" s="189"/>
      <c r="S158" s="190"/>
      <c r="U158" s="184"/>
      <c r="W158" s="82">
        <v>480</v>
      </c>
      <c r="X158" s="82" t="s">
        <v>581</v>
      </c>
      <c r="Y158" s="192">
        <v>2013</v>
      </c>
      <c r="Z158" s="192">
        <v>4092826.3244332206</v>
      </c>
      <c r="AA158" s="192">
        <v>1445814.6599803839</v>
      </c>
      <c r="AB158" s="192">
        <v>-395898</v>
      </c>
      <c r="AD158" s="193">
        <f t="shared" si="94"/>
        <v>3696928.3244332206</v>
      </c>
      <c r="AE158" s="194"/>
      <c r="AF158" s="149">
        <v>1185570.0134345465</v>
      </c>
      <c r="AG158" s="194"/>
      <c r="AH158" s="149">
        <f t="shared" si="95"/>
        <v>-23832.473425547381</v>
      </c>
      <c r="AI158" s="149">
        <v>-34085.979434213121</v>
      </c>
      <c r="AJ158" s="192"/>
      <c r="AK158" s="192">
        <f t="shared" si="96"/>
        <v>4858665.864442219</v>
      </c>
      <c r="AL158" s="195">
        <f t="shared" si="77"/>
        <v>2413.644244631008</v>
      </c>
      <c r="AM158" s="194"/>
      <c r="AN158" s="149">
        <v>0</v>
      </c>
      <c r="AP158" s="147">
        <f t="shared" si="78"/>
        <v>-173084.70486700907</v>
      </c>
      <c r="AQ158" s="148">
        <f t="shared" si="79"/>
        <v>-3.4398506540194142E-2</v>
      </c>
      <c r="AR158" s="149">
        <f t="shared" si="97"/>
        <v>-85.983459943869391</v>
      </c>
      <c r="AT158" s="82">
        <v>480</v>
      </c>
      <c r="AU158" s="82" t="s">
        <v>581</v>
      </c>
      <c r="AV158" s="192">
        <v>2013</v>
      </c>
      <c r="AW158" s="192">
        <v>4092350.0678680204</v>
      </c>
      <c r="AX158" s="192">
        <v>1457815.7376241519</v>
      </c>
      <c r="AY158" s="192">
        <v>-395898</v>
      </c>
      <c r="BA158" s="193">
        <f t="shared" si="98"/>
        <v>3696452.0678680204</v>
      </c>
      <c r="BB158" s="194"/>
      <c r="BC158" s="149">
        <v>1185570.0134345465</v>
      </c>
      <c r="BD158" s="194"/>
      <c r="BE158" s="149">
        <v>-34085.979434213121</v>
      </c>
      <c r="BF158" s="192"/>
      <c r="BG158" s="192">
        <f t="shared" si="99"/>
        <v>4847936.1018683538</v>
      </c>
      <c r="BH158" s="195">
        <f t="shared" si="80"/>
        <v>2408.3140098700219</v>
      </c>
      <c r="BI158" s="194"/>
      <c r="BJ158" s="149">
        <v>0</v>
      </c>
      <c r="BL158" s="147">
        <f t="shared" si="81"/>
        <v>-183814.46744087432</v>
      </c>
      <c r="BM158" s="148">
        <f t="shared" si="82"/>
        <v>-3.6530917999400919E-2</v>
      </c>
      <c r="BN158" s="149">
        <f t="shared" si="100"/>
        <v>-91.313694704855592</v>
      </c>
      <c r="BP158" s="82">
        <v>480</v>
      </c>
      <c r="BQ158" s="82" t="s">
        <v>581</v>
      </c>
      <c r="BR158" s="192">
        <v>2013</v>
      </c>
      <c r="BS158" s="192">
        <v>4163970.6761429366</v>
      </c>
      <c r="BT158" s="192">
        <v>1527617.1651551069</v>
      </c>
      <c r="BU158" s="192">
        <v>-395898</v>
      </c>
      <c r="BW158" s="193">
        <f t="shared" si="101"/>
        <v>3768072.6761429366</v>
      </c>
      <c r="BX158" s="194"/>
      <c r="BY158" s="149">
        <v>1181345.7104306037</v>
      </c>
      <c r="BZ158" s="194"/>
      <c r="CA158" s="149">
        <v>-158513.66045829185</v>
      </c>
      <c r="CB158" s="192"/>
      <c r="CC158" s="192">
        <f t="shared" si="102"/>
        <v>4790904.7261152482</v>
      </c>
      <c r="CD158" s="195">
        <f t="shared" si="83"/>
        <v>2379.9824769574011</v>
      </c>
      <c r="CE158" s="194"/>
      <c r="CF158" s="149">
        <v>0</v>
      </c>
      <c r="CH158" s="147">
        <f t="shared" si="84"/>
        <v>-240845.84319397993</v>
      </c>
      <c r="CI158" s="148">
        <f t="shared" si="85"/>
        <v>-4.7865219047820144E-2</v>
      </c>
      <c r="CJ158" s="149">
        <f t="shared" si="103"/>
        <v>-119.64522761747637</v>
      </c>
      <c r="CL158" s="82">
        <v>480</v>
      </c>
      <c r="CM158" s="82" t="s">
        <v>581</v>
      </c>
      <c r="CN158" s="192">
        <v>2013</v>
      </c>
      <c r="CO158" s="192">
        <v>3872527.2989520477</v>
      </c>
      <c r="CP158" s="192">
        <v>1327374.3408874974</v>
      </c>
      <c r="CQ158" s="192">
        <v>-395898</v>
      </c>
      <c r="CS158" s="193">
        <f t="shared" si="86"/>
        <v>3476629.2989520477</v>
      </c>
      <c r="CT158" s="194"/>
      <c r="CU158" s="149">
        <v>1181345.7104306037</v>
      </c>
      <c r="CV158" s="194"/>
      <c r="CW158" s="149">
        <v>-158513.66045829185</v>
      </c>
      <c r="CX158" s="192"/>
      <c r="CY158" s="192">
        <f t="shared" si="87"/>
        <v>4499461.3489243593</v>
      </c>
      <c r="CZ158" s="195">
        <f t="shared" si="88"/>
        <v>2235.2018623568601</v>
      </c>
      <c r="DA158" s="194"/>
      <c r="DB158" s="149">
        <v>0</v>
      </c>
      <c r="DD158" s="147">
        <f t="shared" si="89"/>
        <v>-532289.22038486879</v>
      </c>
      <c r="DE158" s="148">
        <f t="shared" si="90"/>
        <v>-0.10578609035819971</v>
      </c>
      <c r="DF158" s="149">
        <f t="shared" si="91"/>
        <v>-264.42584221801729</v>
      </c>
      <c r="DH158" s="196">
        <v>628025.24400000018</v>
      </c>
      <c r="DI158" s="197">
        <v>27187.24</v>
      </c>
      <c r="DJ158" s="198">
        <f t="shared" si="92"/>
        <v>-600838.00400000019</v>
      </c>
      <c r="DL158" s="196" t="e">
        <f>#REF!+DJ158</f>
        <v>#REF!</v>
      </c>
      <c r="DM158" s="198" t="e">
        <f t="shared" si="93"/>
        <v>#REF!</v>
      </c>
      <c r="DN158" s="82">
        <v>480</v>
      </c>
      <c r="DO158" s="82" t="s">
        <v>875</v>
      </c>
      <c r="DP158" s="192">
        <v>2018</v>
      </c>
      <c r="DQ158" s="192">
        <v>4287492.4159904029</v>
      </c>
      <c r="DR158" s="192">
        <v>1327374.3408874979</v>
      </c>
      <c r="DS158" s="192">
        <v>-397460</v>
      </c>
      <c r="DU158" s="193">
        <v>3891594.4159904029</v>
      </c>
      <c r="DV158" s="194"/>
      <c r="DW158" s="149">
        <v>1108564.2704401468</v>
      </c>
      <c r="DX158" s="194"/>
      <c r="DY158" s="149">
        <v>31591.882878678662</v>
      </c>
      <c r="DZ158" s="192"/>
      <c r="EA158" s="192">
        <v>5031750.5693092281</v>
      </c>
      <c r="EB158" s="195">
        <v>2493.4343752771201</v>
      </c>
      <c r="ED158" s="196"/>
      <c r="EE158" s="197"/>
      <c r="EF158" s="198">
        <v>-600838.00400000019</v>
      </c>
      <c r="EH158" s="196">
        <v>4430912.5653092284</v>
      </c>
      <c r="EI158" s="198">
        <v>369242.71377576905</v>
      </c>
      <c r="EK158" s="199">
        <v>2</v>
      </c>
    </row>
    <row r="159" spans="1:141" ht="13.8" x14ac:dyDescent="0.25">
      <c r="A159" s="30">
        <v>483</v>
      </c>
      <c r="B159" s="235" t="s">
        <v>202</v>
      </c>
      <c r="C159" s="180">
        <v>1089</v>
      </c>
      <c r="D159" s="180">
        <v>4121103.1716097407</v>
      </c>
      <c r="E159" s="181">
        <v>1707068.0399396652</v>
      </c>
      <c r="F159" s="200">
        <v>-277147</v>
      </c>
      <c r="G159" s="181">
        <f t="shared" si="104"/>
        <v>3843956.1716097407</v>
      </c>
      <c r="H159" s="183">
        <f t="shared" si="73"/>
        <v>3529.8036470245552</v>
      </c>
      <c r="I159" s="184">
        <v>668258.7821729827</v>
      </c>
      <c r="J159" s="181">
        <f t="shared" si="74"/>
        <v>4512214.9537827233</v>
      </c>
      <c r="K159" s="183">
        <f t="shared" si="75"/>
        <v>4143.4480750989196</v>
      </c>
      <c r="L159" s="185">
        <v>48367.312000000005</v>
      </c>
      <c r="M159" s="185">
        <v>62592.992000000006</v>
      </c>
      <c r="N159" s="186">
        <v>14225.68</v>
      </c>
      <c r="O159" s="187">
        <v>155</v>
      </c>
      <c r="P159" s="159">
        <f t="shared" si="76"/>
        <v>4526595.633782723</v>
      </c>
      <c r="Q159" s="188">
        <v>75095</v>
      </c>
      <c r="R159" s="189"/>
      <c r="S159" s="190"/>
      <c r="U159" s="184"/>
      <c r="W159" s="82">
        <v>481</v>
      </c>
      <c r="X159" s="82" t="s">
        <v>582</v>
      </c>
      <c r="Y159" s="192">
        <v>9534</v>
      </c>
      <c r="Z159" s="192">
        <v>8008477.3523172932</v>
      </c>
      <c r="AA159" s="192">
        <v>-335423.69510470715</v>
      </c>
      <c r="AB159" s="192">
        <v>-1809811</v>
      </c>
      <c r="AD159" s="193">
        <f t="shared" si="94"/>
        <v>6198666.3523172932</v>
      </c>
      <c r="AE159" s="194"/>
      <c r="AF159" s="149">
        <v>3632265.3707364346</v>
      </c>
      <c r="AG159" s="194"/>
      <c r="AH159" s="149">
        <f t="shared" si="95"/>
        <v>-147408.04986586192</v>
      </c>
      <c r="AI159" s="149">
        <v>-210827.79225001184</v>
      </c>
      <c r="AJ159" s="192"/>
      <c r="AK159" s="192">
        <f t="shared" si="96"/>
        <v>9683523.6731878649</v>
      </c>
      <c r="AL159" s="195">
        <f t="shared" si="77"/>
        <v>1015.6832046557441</v>
      </c>
      <c r="AM159" s="194"/>
      <c r="AN159" s="149">
        <v>0</v>
      </c>
      <c r="AP159" s="147">
        <f t="shared" si="78"/>
        <v>-2008367.3598797768</v>
      </c>
      <c r="AQ159" s="148">
        <f t="shared" si="79"/>
        <v>-0.17177438227910294</v>
      </c>
      <c r="AR159" s="149">
        <f t="shared" si="97"/>
        <v>-210.65317389131286</v>
      </c>
      <c r="AT159" s="82">
        <v>481</v>
      </c>
      <c r="AU159" s="82" t="s">
        <v>582</v>
      </c>
      <c r="AV159" s="192">
        <v>9534</v>
      </c>
      <c r="AW159" s="192">
        <v>7929394.8396094814</v>
      </c>
      <c r="AX159" s="192">
        <v>-324905.8243133314</v>
      </c>
      <c r="AY159" s="192">
        <v>-1809811</v>
      </c>
      <c r="BA159" s="193">
        <f t="shared" si="98"/>
        <v>6119583.8396094814</v>
      </c>
      <c r="BB159" s="194"/>
      <c r="BC159" s="149">
        <v>3632265.3707364346</v>
      </c>
      <c r="BD159" s="194"/>
      <c r="BE159" s="149">
        <v>-210827.79225001184</v>
      </c>
      <c r="BF159" s="192"/>
      <c r="BG159" s="192">
        <f t="shared" si="99"/>
        <v>9541021.4180959053</v>
      </c>
      <c r="BH159" s="195">
        <f t="shared" si="80"/>
        <v>1000.736460886921</v>
      </c>
      <c r="BI159" s="194"/>
      <c r="BJ159" s="149">
        <v>0</v>
      </c>
      <c r="BL159" s="147">
        <f t="shared" si="81"/>
        <v>-2150869.6149717364</v>
      </c>
      <c r="BM159" s="148">
        <f t="shared" si="82"/>
        <v>-0.18396250947674161</v>
      </c>
      <c r="BN159" s="149">
        <f t="shared" si="100"/>
        <v>-225.59991766013599</v>
      </c>
      <c r="BP159" s="82">
        <v>481</v>
      </c>
      <c r="BQ159" s="82" t="s">
        <v>582</v>
      </c>
      <c r="BR159" s="192">
        <v>9534</v>
      </c>
      <c r="BS159" s="192">
        <v>8100620.4973123409</v>
      </c>
      <c r="BT159" s="192">
        <v>-161919.66184093058</v>
      </c>
      <c r="BU159" s="192">
        <v>-1809811</v>
      </c>
      <c r="BW159" s="193">
        <f t="shared" si="101"/>
        <v>6290809.4973123409</v>
      </c>
      <c r="BX159" s="194"/>
      <c r="BY159" s="149">
        <v>3566689.2194511076</v>
      </c>
      <c r="BZ159" s="194"/>
      <c r="CA159" s="149">
        <v>-980434.93631712778</v>
      </c>
      <c r="CB159" s="192"/>
      <c r="CC159" s="192">
        <f t="shared" si="102"/>
        <v>8877063.7804463208</v>
      </c>
      <c r="CD159" s="195">
        <f t="shared" si="83"/>
        <v>931.09542484228245</v>
      </c>
      <c r="CE159" s="194"/>
      <c r="CF159" s="149">
        <v>0</v>
      </c>
      <c r="CH159" s="147">
        <f t="shared" si="84"/>
        <v>-2814827.252621321</v>
      </c>
      <c r="CI159" s="148">
        <f t="shared" si="85"/>
        <v>-0.24075038371981689</v>
      </c>
      <c r="CJ159" s="149">
        <f t="shared" si="103"/>
        <v>-295.2409537047746</v>
      </c>
      <c r="CL159" s="82">
        <v>481</v>
      </c>
      <c r="CM159" s="82" t="s">
        <v>582</v>
      </c>
      <c r="CN159" s="192">
        <v>9534</v>
      </c>
      <c r="CO159" s="192">
        <v>7665947.1247071018</v>
      </c>
      <c r="CP159" s="192">
        <v>-69596.19396520537</v>
      </c>
      <c r="CQ159" s="192">
        <v>-1809811</v>
      </c>
      <c r="CS159" s="193">
        <f t="shared" si="86"/>
        <v>5856136.1247071018</v>
      </c>
      <c r="CT159" s="194"/>
      <c r="CU159" s="149">
        <v>3566689.2194511076</v>
      </c>
      <c r="CV159" s="194"/>
      <c r="CW159" s="149">
        <v>-980434.93631712778</v>
      </c>
      <c r="CX159" s="192"/>
      <c r="CY159" s="192">
        <f t="shared" si="87"/>
        <v>8442390.4078410827</v>
      </c>
      <c r="CZ159" s="195">
        <f t="shared" si="88"/>
        <v>885.50350407395456</v>
      </c>
      <c r="DA159" s="194"/>
      <c r="DB159" s="149">
        <v>0</v>
      </c>
      <c r="DD159" s="147">
        <f t="shared" si="89"/>
        <v>-3249500.6252265591</v>
      </c>
      <c r="DE159" s="148">
        <f t="shared" si="90"/>
        <v>-0.2779277206771894</v>
      </c>
      <c r="DF159" s="149">
        <f t="shared" si="91"/>
        <v>-340.83287447310249</v>
      </c>
      <c r="DH159" s="196">
        <v>515388.50867999997</v>
      </c>
      <c r="DI159" s="197">
        <v>198466.85200000004</v>
      </c>
      <c r="DJ159" s="198">
        <f t="shared" si="92"/>
        <v>-316921.6566799999</v>
      </c>
      <c r="DL159" s="196" t="e">
        <f>#REF!+DJ159</f>
        <v>#REF!</v>
      </c>
      <c r="DM159" s="198" t="e">
        <f t="shared" si="93"/>
        <v>#REF!</v>
      </c>
      <c r="DN159" s="82">
        <v>481</v>
      </c>
      <c r="DO159" s="82" t="s">
        <v>201</v>
      </c>
      <c r="DP159" s="192">
        <v>9554</v>
      </c>
      <c r="DQ159" s="192">
        <v>9958598.2108919714</v>
      </c>
      <c r="DR159" s="192">
        <v>-69596.193965205355</v>
      </c>
      <c r="DS159" s="192">
        <v>-1817406</v>
      </c>
      <c r="DU159" s="193">
        <v>8148787.2108919714</v>
      </c>
      <c r="DV159" s="194"/>
      <c r="DW159" s="149">
        <v>3347702.4506668057</v>
      </c>
      <c r="DX159" s="194"/>
      <c r="DY159" s="149">
        <v>195401.37150886434</v>
      </c>
      <c r="DZ159" s="192"/>
      <c r="EA159" s="192">
        <v>11691891.033067642</v>
      </c>
      <c r="EB159" s="195">
        <v>1223.769210076161</v>
      </c>
      <c r="ED159" s="196"/>
      <c r="EE159" s="197"/>
      <c r="EF159" s="198">
        <v>-316921.6566799999</v>
      </c>
      <c r="EH159" s="196">
        <v>11374969.376387643</v>
      </c>
      <c r="EI159" s="198">
        <v>947914.11469897022</v>
      </c>
      <c r="EK159" s="199">
        <v>2</v>
      </c>
    </row>
    <row r="160" spans="1:141" ht="13.8" x14ac:dyDescent="0.25">
      <c r="A160" s="30">
        <v>484</v>
      </c>
      <c r="B160" s="235" t="s">
        <v>821</v>
      </c>
      <c r="C160" s="180">
        <v>3067</v>
      </c>
      <c r="D160" s="180">
        <v>9915629.8622051682</v>
      </c>
      <c r="E160" s="181">
        <v>2580951.0492963898</v>
      </c>
      <c r="F160" s="182">
        <v>118469</v>
      </c>
      <c r="G160" s="181">
        <f t="shared" si="104"/>
        <v>10034098.862205168</v>
      </c>
      <c r="H160" s="183">
        <f t="shared" si="73"/>
        <v>3271.6331471161293</v>
      </c>
      <c r="I160" s="184">
        <v>1721987.9032749971</v>
      </c>
      <c r="J160" s="181">
        <f t="shared" si="74"/>
        <v>11756086.765480164</v>
      </c>
      <c r="K160" s="183">
        <f t="shared" si="75"/>
        <v>3833.0899137529063</v>
      </c>
      <c r="L160" s="185">
        <v>93960.616399999999</v>
      </c>
      <c r="M160" s="185">
        <v>142327.92840000003</v>
      </c>
      <c r="N160" s="186">
        <v>48367.312000000034</v>
      </c>
      <c r="O160" s="187">
        <v>1547</v>
      </c>
      <c r="P160" s="159">
        <f t="shared" si="76"/>
        <v>11806001.077480165</v>
      </c>
      <c r="Q160" s="188">
        <v>161277</v>
      </c>
      <c r="R160" s="189"/>
      <c r="S160" s="190"/>
      <c r="U160" s="184"/>
      <c r="W160" s="82">
        <v>483</v>
      </c>
      <c r="X160" s="82" t="s">
        <v>583</v>
      </c>
      <c r="Y160" s="192">
        <v>1089</v>
      </c>
      <c r="Z160" s="192">
        <v>4123623.2245320338</v>
      </c>
      <c r="AA160" s="192">
        <v>1707068.0399396652</v>
      </c>
      <c r="AB160" s="192">
        <v>-175000</v>
      </c>
      <c r="AD160" s="193">
        <f t="shared" si="94"/>
        <v>3948623.2245320338</v>
      </c>
      <c r="AE160" s="194"/>
      <c r="AF160" s="149">
        <v>679314.06565278128</v>
      </c>
      <c r="AG160" s="194"/>
      <c r="AH160" s="149">
        <f t="shared" si="95"/>
        <v>-10367.086075073767</v>
      </c>
      <c r="AI160" s="149">
        <v>-14827.344037605504</v>
      </c>
      <c r="AJ160" s="192"/>
      <c r="AK160" s="192">
        <f t="shared" si="96"/>
        <v>4617570.2041097414</v>
      </c>
      <c r="AL160" s="195">
        <f t="shared" si="77"/>
        <v>4240.1930248941608</v>
      </c>
      <c r="AM160" s="194"/>
      <c r="AN160" s="149">
        <v>0</v>
      </c>
      <c r="AP160" s="147">
        <f t="shared" si="78"/>
        <v>84722.624145953916</v>
      </c>
      <c r="AQ160" s="148">
        <f t="shared" si="79"/>
        <v>1.8690816898509249E-2</v>
      </c>
      <c r="AR160" s="149">
        <f t="shared" si="97"/>
        <v>77.798552934760252</v>
      </c>
      <c r="AT160" s="82">
        <v>483</v>
      </c>
      <c r="AU160" s="82" t="s">
        <v>583</v>
      </c>
      <c r="AV160" s="192">
        <v>1089</v>
      </c>
      <c r="AW160" s="192">
        <v>4133061.7913692081</v>
      </c>
      <c r="AX160" s="192">
        <v>1723506.8730963871</v>
      </c>
      <c r="AY160" s="192">
        <v>-175000</v>
      </c>
      <c r="BA160" s="193">
        <f t="shared" si="98"/>
        <v>3958061.7913692081</v>
      </c>
      <c r="BB160" s="194"/>
      <c r="BC160" s="149">
        <v>679314.06565278128</v>
      </c>
      <c r="BD160" s="194"/>
      <c r="BE160" s="149">
        <v>-14827.344037605504</v>
      </c>
      <c r="BF160" s="192"/>
      <c r="BG160" s="192">
        <f t="shared" si="99"/>
        <v>4622548.5129843839</v>
      </c>
      <c r="BH160" s="195">
        <f t="shared" si="80"/>
        <v>4244.7644747331351</v>
      </c>
      <c r="BI160" s="194"/>
      <c r="BJ160" s="149">
        <v>0</v>
      </c>
      <c r="BL160" s="147">
        <f t="shared" si="81"/>
        <v>89700.933020596392</v>
      </c>
      <c r="BM160" s="148">
        <f t="shared" si="82"/>
        <v>1.9789090949604134E-2</v>
      </c>
      <c r="BN160" s="149">
        <f t="shared" si="100"/>
        <v>82.370002773734058</v>
      </c>
      <c r="BP160" s="82">
        <v>483</v>
      </c>
      <c r="BQ160" s="82" t="s">
        <v>583</v>
      </c>
      <c r="BR160" s="192">
        <v>1089</v>
      </c>
      <c r="BS160" s="192">
        <v>4150069.0062214392</v>
      </c>
      <c r="BT160" s="192">
        <v>1741160.3903193506</v>
      </c>
      <c r="BU160" s="192">
        <v>-175000</v>
      </c>
      <c r="BW160" s="193">
        <f t="shared" si="101"/>
        <v>3975069.0062214392</v>
      </c>
      <c r="BX160" s="194"/>
      <c r="BY160" s="149">
        <v>676716.4289674185</v>
      </c>
      <c r="BZ160" s="194"/>
      <c r="CA160" s="149">
        <v>-68953.177150490606</v>
      </c>
      <c r="CB160" s="192"/>
      <c r="CC160" s="192">
        <f t="shared" si="102"/>
        <v>4582832.2580383671</v>
      </c>
      <c r="CD160" s="195">
        <f t="shared" si="83"/>
        <v>4208.2940845164067</v>
      </c>
      <c r="CE160" s="194"/>
      <c r="CF160" s="149">
        <v>0</v>
      </c>
      <c r="CH160" s="147">
        <f t="shared" si="84"/>
        <v>49984.678074579686</v>
      </c>
      <c r="CI160" s="148">
        <f t="shared" si="85"/>
        <v>1.1027213510448329E-2</v>
      </c>
      <c r="CJ160" s="149">
        <f t="shared" si="103"/>
        <v>45.899612557006137</v>
      </c>
      <c r="CL160" s="82">
        <v>483</v>
      </c>
      <c r="CM160" s="82" t="s">
        <v>583</v>
      </c>
      <c r="CN160" s="192">
        <v>1089</v>
      </c>
      <c r="CO160" s="192">
        <v>3922207.1951194936</v>
      </c>
      <c r="CP160" s="192">
        <v>1680049.2708713945</v>
      </c>
      <c r="CQ160" s="192">
        <v>-175000</v>
      </c>
      <c r="CS160" s="193">
        <f t="shared" si="86"/>
        <v>3747207.1951194936</v>
      </c>
      <c r="CT160" s="194"/>
      <c r="CU160" s="149">
        <v>676716.4289674185</v>
      </c>
      <c r="CV160" s="194"/>
      <c r="CW160" s="149">
        <v>-68953.177150490606</v>
      </c>
      <c r="CX160" s="192"/>
      <c r="CY160" s="192">
        <f t="shared" si="87"/>
        <v>4354970.4469364211</v>
      </c>
      <c r="CZ160" s="195">
        <f t="shared" si="88"/>
        <v>3999.0545885550241</v>
      </c>
      <c r="DA160" s="194"/>
      <c r="DB160" s="149">
        <v>0</v>
      </c>
      <c r="DD160" s="147">
        <f t="shared" si="89"/>
        <v>-177877.13302736636</v>
      </c>
      <c r="DE160" s="148">
        <f t="shared" si="90"/>
        <v>-3.9241807691399899E-2</v>
      </c>
      <c r="DF160" s="149">
        <f t="shared" si="91"/>
        <v>-163.33988340437682</v>
      </c>
      <c r="DH160" s="196">
        <v>17671.706000000002</v>
      </c>
      <c r="DI160" s="197">
        <v>72182.122200000013</v>
      </c>
      <c r="DJ160" s="198">
        <f t="shared" si="92"/>
        <v>54510.416200000007</v>
      </c>
      <c r="DL160" s="196" t="e">
        <f>#REF!+DJ160</f>
        <v>#REF!</v>
      </c>
      <c r="DM160" s="198" t="e">
        <f t="shared" si="93"/>
        <v>#REF!</v>
      </c>
      <c r="DN160" s="82">
        <v>483</v>
      </c>
      <c r="DO160" s="82" t="s">
        <v>202</v>
      </c>
      <c r="DP160" s="192">
        <v>1104</v>
      </c>
      <c r="DQ160" s="192">
        <v>4059644.4720532401</v>
      </c>
      <c r="DR160" s="192">
        <v>1680049.2708713945</v>
      </c>
      <c r="DS160" s="192">
        <v>-175898</v>
      </c>
      <c r="DU160" s="193">
        <v>3884644.4720532401</v>
      </c>
      <c r="DV160" s="194"/>
      <c r="DW160" s="149">
        <v>634460.68808120443</v>
      </c>
      <c r="DX160" s="194"/>
      <c r="DY160" s="149">
        <v>13742.419829343866</v>
      </c>
      <c r="DZ160" s="192"/>
      <c r="EA160" s="192">
        <v>4532847.5799637875</v>
      </c>
      <c r="EB160" s="195">
        <v>4105.8401992425615</v>
      </c>
      <c r="ED160" s="196"/>
      <c r="EE160" s="197"/>
      <c r="EF160" s="198">
        <v>54510.416200000007</v>
      </c>
      <c r="EH160" s="196">
        <v>4587357.9961637873</v>
      </c>
      <c r="EI160" s="198">
        <v>382279.83301364892</v>
      </c>
      <c r="EK160" s="199">
        <v>17</v>
      </c>
    </row>
    <row r="161" spans="1:141" ht="13.8" x14ac:dyDescent="0.25">
      <c r="A161" s="30">
        <v>489</v>
      </c>
      <c r="B161" s="235" t="s">
        <v>204</v>
      </c>
      <c r="C161" s="180">
        <v>1857</v>
      </c>
      <c r="D161" s="180">
        <v>7131070.9603143893</v>
      </c>
      <c r="E161" s="181">
        <v>1838064.5317286693</v>
      </c>
      <c r="F161" s="200">
        <v>-406897</v>
      </c>
      <c r="G161" s="181">
        <f t="shared" si="104"/>
        <v>6724173.9603143893</v>
      </c>
      <c r="H161" s="183">
        <f t="shared" si="73"/>
        <v>3620.9875930610606</v>
      </c>
      <c r="I161" s="184">
        <v>1233868.4393765205</v>
      </c>
      <c r="J161" s="181">
        <f t="shared" si="74"/>
        <v>7958042.3996909093</v>
      </c>
      <c r="K161" s="183">
        <f t="shared" si="75"/>
        <v>4285.4294020952666</v>
      </c>
      <c r="L161" s="185">
        <v>1340770.3400000003</v>
      </c>
      <c r="M161" s="185">
        <v>0</v>
      </c>
      <c r="N161" s="186">
        <v>-1340770.3400000003</v>
      </c>
      <c r="O161" s="187">
        <v>-394</v>
      </c>
      <c r="P161" s="159">
        <f t="shared" si="76"/>
        <v>6616878.0596909095</v>
      </c>
      <c r="Q161" s="188">
        <v>86946</v>
      </c>
      <c r="R161" s="189"/>
      <c r="S161" s="190"/>
      <c r="U161" s="184"/>
      <c r="W161" s="82">
        <v>484</v>
      </c>
      <c r="X161" s="82" t="s">
        <v>584</v>
      </c>
      <c r="Y161" s="192">
        <v>3067</v>
      </c>
      <c r="Z161" s="192">
        <v>9909257.4322879873</v>
      </c>
      <c r="AA161" s="192">
        <v>2580951.0492963875</v>
      </c>
      <c r="AB161" s="192">
        <v>266482</v>
      </c>
      <c r="AD161" s="193">
        <f t="shared" si="94"/>
        <v>10175739.432287987</v>
      </c>
      <c r="AE161" s="194"/>
      <c r="AF161" s="149">
        <v>1763138.9398213536</v>
      </c>
      <c r="AG161" s="194"/>
      <c r="AH161" s="149">
        <f t="shared" si="95"/>
        <v>-42086.107388509903</v>
      </c>
      <c r="AI161" s="149">
        <v>-60192.921032403705</v>
      </c>
      <c r="AJ161" s="192"/>
      <c r="AK161" s="192">
        <f t="shared" si="96"/>
        <v>11896792.264720831</v>
      </c>
      <c r="AL161" s="195">
        <f t="shared" si="77"/>
        <v>3878.9671551094984</v>
      </c>
      <c r="AM161" s="194"/>
      <c r="AN161" s="149">
        <v>0</v>
      </c>
      <c r="AP161" s="147">
        <f t="shared" si="78"/>
        <v>-397327.95212842897</v>
      </c>
      <c r="AQ161" s="148">
        <f t="shared" si="79"/>
        <v>-3.2318534805271026E-2</v>
      </c>
      <c r="AR161" s="149">
        <f t="shared" si="97"/>
        <v>-129.54938119609682</v>
      </c>
      <c r="AT161" s="82">
        <v>484</v>
      </c>
      <c r="AU161" s="82" t="s">
        <v>584</v>
      </c>
      <c r="AV161" s="192">
        <v>3067</v>
      </c>
      <c r="AW161" s="192">
        <v>9884426.4969533887</v>
      </c>
      <c r="AX161" s="192">
        <v>2583060.8869239078</v>
      </c>
      <c r="AY161" s="192">
        <v>266482</v>
      </c>
      <c r="BA161" s="193">
        <f t="shared" si="98"/>
        <v>10150908.496953389</v>
      </c>
      <c r="BB161" s="194"/>
      <c r="BC161" s="149">
        <v>1763138.9398213536</v>
      </c>
      <c r="BD161" s="194"/>
      <c r="BE161" s="149">
        <v>-60192.921032403705</v>
      </c>
      <c r="BF161" s="192"/>
      <c r="BG161" s="192">
        <f t="shared" si="99"/>
        <v>11853854.515742337</v>
      </c>
      <c r="BH161" s="195">
        <f t="shared" si="80"/>
        <v>3864.967236955441</v>
      </c>
      <c r="BI161" s="194"/>
      <c r="BJ161" s="149">
        <v>0</v>
      </c>
      <c r="BL161" s="147">
        <f t="shared" si="81"/>
        <v>-440265.7011069227</v>
      </c>
      <c r="BM161" s="148">
        <f t="shared" si="82"/>
        <v>-3.5811078250522758E-2</v>
      </c>
      <c r="BN161" s="149">
        <f t="shared" si="100"/>
        <v>-143.54929935015412</v>
      </c>
      <c r="BP161" s="82">
        <v>484</v>
      </c>
      <c r="BQ161" s="82" t="s">
        <v>584</v>
      </c>
      <c r="BR161" s="192">
        <v>3067</v>
      </c>
      <c r="BS161" s="192">
        <v>9855599.5835666936</v>
      </c>
      <c r="BT161" s="192">
        <v>2554801.8056617258</v>
      </c>
      <c r="BU161" s="192">
        <v>266482</v>
      </c>
      <c r="BW161" s="193">
        <f t="shared" si="101"/>
        <v>10122081.583566694</v>
      </c>
      <c r="BX161" s="194"/>
      <c r="BY161" s="149">
        <v>1758297.903088311</v>
      </c>
      <c r="BZ161" s="194"/>
      <c r="CA161" s="149">
        <v>-279921.55146776343</v>
      </c>
      <c r="CB161" s="192"/>
      <c r="CC161" s="192">
        <f t="shared" si="102"/>
        <v>11600457.935187241</v>
      </c>
      <c r="CD161" s="195">
        <f t="shared" si="83"/>
        <v>3782.346897680874</v>
      </c>
      <c r="CE161" s="194"/>
      <c r="CF161" s="149">
        <v>0</v>
      </c>
      <c r="CH161" s="147">
        <f t="shared" si="84"/>
        <v>-693662.28166201897</v>
      </c>
      <c r="CI161" s="148">
        <f t="shared" si="85"/>
        <v>-5.6422279059167267E-2</v>
      </c>
      <c r="CJ161" s="149">
        <f t="shared" si="103"/>
        <v>-226.1696386247209</v>
      </c>
      <c r="CL161" s="82">
        <v>484</v>
      </c>
      <c r="CM161" s="82" t="s">
        <v>584</v>
      </c>
      <c r="CN161" s="192">
        <v>3067</v>
      </c>
      <c r="CO161" s="192">
        <v>9859618.941386288</v>
      </c>
      <c r="CP161" s="192">
        <v>2670215.6272425419</v>
      </c>
      <c r="CQ161" s="192">
        <v>266482</v>
      </c>
      <c r="CS161" s="193">
        <f t="shared" si="86"/>
        <v>10126100.941386288</v>
      </c>
      <c r="CT161" s="194"/>
      <c r="CU161" s="149">
        <v>1758297.903088311</v>
      </c>
      <c r="CV161" s="194"/>
      <c r="CW161" s="149">
        <v>-279921.55146776343</v>
      </c>
      <c r="CX161" s="192"/>
      <c r="CY161" s="192">
        <f t="shared" si="87"/>
        <v>11604477.293006836</v>
      </c>
      <c r="CZ161" s="195">
        <f t="shared" si="88"/>
        <v>3783.6574153918605</v>
      </c>
      <c r="DA161" s="194"/>
      <c r="DB161" s="149">
        <v>0</v>
      </c>
      <c r="DD161" s="147">
        <f t="shared" si="89"/>
        <v>-689642.92384242453</v>
      </c>
      <c r="DE161" s="148">
        <f t="shared" si="90"/>
        <v>-5.6095345716341657E-2</v>
      </c>
      <c r="DF161" s="149">
        <f t="shared" si="91"/>
        <v>-224.85912091373476</v>
      </c>
      <c r="DH161" s="196">
        <v>104670.87400000001</v>
      </c>
      <c r="DI161" s="197">
        <v>186232.59400000001</v>
      </c>
      <c r="DJ161" s="198">
        <f t="shared" si="92"/>
        <v>81561.72</v>
      </c>
      <c r="DL161" s="196" t="e">
        <f>#REF!+DJ161</f>
        <v>#REF!</v>
      </c>
      <c r="DM161" s="198" t="e">
        <f t="shared" si="93"/>
        <v>#REF!</v>
      </c>
      <c r="DN161" s="82">
        <v>484</v>
      </c>
      <c r="DO161" s="82" t="s">
        <v>821</v>
      </c>
      <c r="DP161" s="192">
        <v>3115</v>
      </c>
      <c r="DQ161" s="192">
        <v>10318936.965821031</v>
      </c>
      <c r="DR161" s="192">
        <v>2670215.6272425419</v>
      </c>
      <c r="DS161" s="192">
        <v>220553</v>
      </c>
      <c r="DU161" s="193">
        <v>10585418.965821031</v>
      </c>
      <c r="DV161" s="194"/>
      <c r="DW161" s="149">
        <v>1652912.694253295</v>
      </c>
      <c r="DX161" s="194"/>
      <c r="DY161" s="149">
        <v>55788.556774933189</v>
      </c>
      <c r="DZ161" s="192"/>
      <c r="EA161" s="192">
        <v>12294120.21684926</v>
      </c>
      <c r="EB161" s="195">
        <v>3946.7480631939839</v>
      </c>
      <c r="ED161" s="196"/>
      <c r="EE161" s="197"/>
      <c r="EF161" s="198">
        <v>81561.72</v>
      </c>
      <c r="EH161" s="196">
        <v>12375681.936849261</v>
      </c>
      <c r="EI161" s="198">
        <v>1031306.8280707718</v>
      </c>
      <c r="EK161" s="199">
        <v>4</v>
      </c>
    </row>
    <row r="162" spans="1:141" ht="13.8" x14ac:dyDescent="0.25">
      <c r="A162" s="30">
        <v>491</v>
      </c>
      <c r="B162" s="235" t="s">
        <v>822</v>
      </c>
      <c r="C162" s="180">
        <v>53134</v>
      </c>
      <c r="D162" s="180">
        <v>101864416.90762608</v>
      </c>
      <c r="E162" s="181">
        <v>21928781.52764383</v>
      </c>
      <c r="F162" s="182">
        <v>494962</v>
      </c>
      <c r="G162" s="181">
        <f t="shared" si="104"/>
        <v>102359378.90762608</v>
      </c>
      <c r="H162" s="183">
        <f t="shared" si="73"/>
        <v>1926.4384181056589</v>
      </c>
      <c r="I162" s="184">
        <v>25516612.015695065</v>
      </c>
      <c r="J162" s="181">
        <f t="shared" si="74"/>
        <v>127875990.92332114</v>
      </c>
      <c r="K162" s="183">
        <f t="shared" si="75"/>
        <v>2406.6697580329196</v>
      </c>
      <c r="L162" s="185">
        <v>726647.73439999996</v>
      </c>
      <c r="M162" s="185">
        <v>626072.17680000002</v>
      </c>
      <c r="N162" s="186">
        <v>-100575.55759999994</v>
      </c>
      <c r="O162" s="187">
        <v>1053</v>
      </c>
      <c r="P162" s="159">
        <f t="shared" si="76"/>
        <v>127776468.36572114</v>
      </c>
      <c r="Q162" s="188">
        <v>2212871</v>
      </c>
      <c r="R162" s="189"/>
      <c r="S162" s="190"/>
      <c r="U162" s="184"/>
      <c r="W162" s="82">
        <v>489</v>
      </c>
      <c r="X162" s="82" t="s">
        <v>585</v>
      </c>
      <c r="Y162" s="192">
        <v>1857</v>
      </c>
      <c r="Z162" s="192">
        <v>7134181.7013561223</v>
      </c>
      <c r="AA162" s="192">
        <v>1838064.5317286688</v>
      </c>
      <c r="AB162" s="192">
        <v>-380602</v>
      </c>
      <c r="AD162" s="193">
        <f t="shared" si="94"/>
        <v>6753579.7013561223</v>
      </c>
      <c r="AE162" s="194"/>
      <c r="AF162" s="149">
        <v>1254592.2716555251</v>
      </c>
      <c r="AG162" s="194"/>
      <c r="AH162" s="149">
        <f t="shared" si="95"/>
        <v>-21910.575873421356</v>
      </c>
      <c r="AI162" s="149">
        <v>-31337.218981753802</v>
      </c>
      <c r="AJ162" s="192"/>
      <c r="AK162" s="192">
        <f t="shared" si="96"/>
        <v>7986261.3971382258</v>
      </c>
      <c r="AL162" s="195">
        <f t="shared" si="77"/>
        <v>4300.6254157987214</v>
      </c>
      <c r="AM162" s="194"/>
      <c r="AN162" s="149">
        <v>0</v>
      </c>
      <c r="AP162" s="147">
        <f t="shared" si="78"/>
        <v>-151639.13831202127</v>
      </c>
      <c r="AQ162" s="148">
        <f t="shared" si="79"/>
        <v>-1.8633692762826514E-2</v>
      </c>
      <c r="AR162" s="149">
        <f t="shared" si="97"/>
        <v>-81.658125100711501</v>
      </c>
      <c r="AT162" s="82">
        <v>489</v>
      </c>
      <c r="AU162" s="82" t="s">
        <v>585</v>
      </c>
      <c r="AV162" s="192">
        <v>1857</v>
      </c>
      <c r="AW162" s="192">
        <v>7111104.6677660877</v>
      </c>
      <c r="AX162" s="192">
        <v>1835611.270013473</v>
      </c>
      <c r="AY162" s="192">
        <v>-380602</v>
      </c>
      <c r="BA162" s="193">
        <f t="shared" si="98"/>
        <v>6730502.6677660877</v>
      </c>
      <c r="BB162" s="194"/>
      <c r="BC162" s="149">
        <v>1254592.2716555251</v>
      </c>
      <c r="BD162" s="194"/>
      <c r="BE162" s="149">
        <v>-31337.218981753802</v>
      </c>
      <c r="BF162" s="192"/>
      <c r="BG162" s="192">
        <f t="shared" si="99"/>
        <v>7953757.7204398587</v>
      </c>
      <c r="BH162" s="195">
        <f t="shared" si="80"/>
        <v>4283.1220896283567</v>
      </c>
      <c r="BI162" s="194"/>
      <c r="BJ162" s="149">
        <v>0</v>
      </c>
      <c r="BL162" s="147">
        <f t="shared" si="81"/>
        <v>-184142.81501038838</v>
      </c>
      <c r="BM162" s="148">
        <f t="shared" si="82"/>
        <v>-2.2627803597282514E-2</v>
      </c>
      <c r="BN162" s="149">
        <f t="shared" si="100"/>
        <v>-99.161451271076132</v>
      </c>
      <c r="BP162" s="82">
        <v>489</v>
      </c>
      <c r="BQ162" s="82" t="s">
        <v>585</v>
      </c>
      <c r="BR162" s="192">
        <v>1857</v>
      </c>
      <c r="BS162" s="192">
        <v>7091100.1302813608</v>
      </c>
      <c r="BT162" s="192">
        <v>1814780.6610281402</v>
      </c>
      <c r="BU162" s="192">
        <v>-380602</v>
      </c>
      <c r="BW162" s="193">
        <f t="shared" si="101"/>
        <v>6710498.1302813608</v>
      </c>
      <c r="BX162" s="194"/>
      <c r="BY162" s="149">
        <v>1257783.0915448384</v>
      </c>
      <c r="BZ162" s="194"/>
      <c r="CA162" s="149">
        <v>-145730.80697205826</v>
      </c>
      <c r="CB162" s="192"/>
      <c r="CC162" s="192">
        <f t="shared" si="102"/>
        <v>7822550.414854141</v>
      </c>
      <c r="CD162" s="195">
        <f t="shared" si="83"/>
        <v>4212.4665669650731</v>
      </c>
      <c r="CE162" s="194"/>
      <c r="CF162" s="149">
        <v>0</v>
      </c>
      <c r="CH162" s="147">
        <f t="shared" si="84"/>
        <v>-315350.12059610616</v>
      </c>
      <c r="CI162" s="148">
        <f t="shared" si="85"/>
        <v>-3.8750795641010957E-2</v>
      </c>
      <c r="CJ162" s="149">
        <f t="shared" si="103"/>
        <v>-169.81697393435982</v>
      </c>
      <c r="CL162" s="82">
        <v>489</v>
      </c>
      <c r="CM162" s="82" t="s">
        <v>585</v>
      </c>
      <c r="CN162" s="192">
        <v>1857</v>
      </c>
      <c r="CO162" s="192">
        <v>6952602.7269297503</v>
      </c>
      <c r="CP162" s="192">
        <v>1825213.1272827128</v>
      </c>
      <c r="CQ162" s="192">
        <v>-380602</v>
      </c>
      <c r="CS162" s="193">
        <f t="shared" si="86"/>
        <v>6572000.7269297503</v>
      </c>
      <c r="CT162" s="194"/>
      <c r="CU162" s="149">
        <v>1257783.0915448384</v>
      </c>
      <c r="CV162" s="194"/>
      <c r="CW162" s="149">
        <v>-145730.80697205826</v>
      </c>
      <c r="CX162" s="192"/>
      <c r="CY162" s="192">
        <f t="shared" si="87"/>
        <v>7684053.0115025304</v>
      </c>
      <c r="CZ162" s="195">
        <f t="shared" si="88"/>
        <v>4137.8853050632906</v>
      </c>
      <c r="DA162" s="194"/>
      <c r="DB162" s="149">
        <v>0</v>
      </c>
      <c r="DD162" s="147">
        <f t="shared" si="89"/>
        <v>-453847.52394771669</v>
      </c>
      <c r="DE162" s="148">
        <f t="shared" si="90"/>
        <v>-5.5769608140412909E-2</v>
      </c>
      <c r="DF162" s="149">
        <f t="shared" si="91"/>
        <v>-244.39823583614253</v>
      </c>
      <c r="DH162" s="196">
        <v>1269644.108</v>
      </c>
      <c r="DI162" s="197">
        <v>87067.136100000003</v>
      </c>
      <c r="DJ162" s="198">
        <f t="shared" si="92"/>
        <v>-1182576.9719</v>
      </c>
      <c r="DL162" s="196" t="e">
        <f>#REF!+DJ162</f>
        <v>#REF!</v>
      </c>
      <c r="DM162" s="198" t="e">
        <f t="shared" si="93"/>
        <v>#REF!</v>
      </c>
      <c r="DN162" s="82">
        <v>489</v>
      </c>
      <c r="DO162" s="82" t="s">
        <v>204</v>
      </c>
      <c r="DP162" s="192">
        <v>1940</v>
      </c>
      <c r="DQ162" s="192">
        <v>7305428.5147065502</v>
      </c>
      <c r="DR162" s="192">
        <v>1825213.1272827135</v>
      </c>
      <c r="DS162" s="192">
        <v>-382232</v>
      </c>
      <c r="DU162" s="193">
        <v>6924826.5147065502</v>
      </c>
      <c r="DV162" s="194"/>
      <c r="DW162" s="149">
        <v>1184029.767356328</v>
      </c>
      <c r="DX162" s="194"/>
      <c r="DY162" s="149">
        <v>29044.253387369135</v>
      </c>
      <c r="DZ162" s="192"/>
      <c r="EA162" s="192">
        <v>8137900.5354502471</v>
      </c>
      <c r="EB162" s="195">
        <v>4194.7940904382713</v>
      </c>
      <c r="ED162" s="196"/>
      <c r="EE162" s="197"/>
      <c r="EF162" s="198">
        <v>-1182576.9719</v>
      </c>
      <c r="EH162" s="196">
        <v>6955323.5635502469</v>
      </c>
      <c r="EI162" s="198">
        <v>579610.29696252057</v>
      </c>
      <c r="EK162" s="199">
        <v>8</v>
      </c>
    </row>
    <row r="163" spans="1:141" ht="13.8" x14ac:dyDescent="0.25">
      <c r="A163" s="30">
        <v>494</v>
      </c>
      <c r="B163" s="235" t="s">
        <v>206</v>
      </c>
      <c r="C163" s="180">
        <v>8908</v>
      </c>
      <c r="D163" s="180">
        <v>24018363.137083709</v>
      </c>
      <c r="E163" s="181">
        <v>7607758.2453551488</v>
      </c>
      <c r="F163" s="200">
        <v>-112329</v>
      </c>
      <c r="G163" s="181">
        <f t="shared" si="104"/>
        <v>23906034.137083709</v>
      </c>
      <c r="H163" s="183">
        <f t="shared" si="73"/>
        <v>2683.658973628616</v>
      </c>
      <c r="I163" s="184">
        <v>3724921.9488957692</v>
      </c>
      <c r="J163" s="181">
        <f t="shared" si="74"/>
        <v>27630956.085979477</v>
      </c>
      <c r="K163" s="183">
        <f t="shared" si="75"/>
        <v>3101.8136603030398</v>
      </c>
      <c r="L163" s="185">
        <v>92993.270159999985</v>
      </c>
      <c r="M163" s="185">
        <v>236146.28800000003</v>
      </c>
      <c r="N163" s="186">
        <v>143153.01784000004</v>
      </c>
      <c r="O163" s="187">
        <v>1264</v>
      </c>
      <c r="P163" s="159">
        <f t="shared" si="76"/>
        <v>27775373.103819478</v>
      </c>
      <c r="Q163" s="188">
        <v>610826</v>
      </c>
      <c r="R163" s="189"/>
      <c r="S163" s="190"/>
      <c r="U163" s="184"/>
      <c r="W163" s="82">
        <v>491</v>
      </c>
      <c r="X163" s="82" t="s">
        <v>586</v>
      </c>
      <c r="Y163" s="192">
        <v>53134</v>
      </c>
      <c r="Z163" s="192">
        <v>101832472.6829894</v>
      </c>
      <c r="AA163" s="192">
        <v>21928781.527643811</v>
      </c>
      <c r="AB163" s="192">
        <v>531687</v>
      </c>
      <c r="AD163" s="193">
        <f t="shared" si="94"/>
        <v>102364159.6829894</v>
      </c>
      <c r="AE163" s="194"/>
      <c r="AF163" s="149">
        <v>26339260.419989284</v>
      </c>
      <c r="AG163" s="194"/>
      <c r="AH163" s="149">
        <f t="shared" si="95"/>
        <v>-819300.16692407173</v>
      </c>
      <c r="AI163" s="149">
        <v>-1171789.7736239631</v>
      </c>
      <c r="AJ163" s="192"/>
      <c r="AK163" s="192">
        <f t="shared" si="96"/>
        <v>127884119.93605462</v>
      </c>
      <c r="AL163" s="195">
        <f t="shared" si="77"/>
        <v>2406.8227488247567</v>
      </c>
      <c r="AM163" s="194"/>
      <c r="AN163" s="149">
        <v>0</v>
      </c>
      <c r="AP163" s="147">
        <f t="shared" si="78"/>
        <v>-7091051.744803071</v>
      </c>
      <c r="AQ163" s="148">
        <f t="shared" si="79"/>
        <v>-5.253597129381337E-2</v>
      </c>
      <c r="AR163" s="149">
        <f t="shared" si="97"/>
        <v>-133.45601206013234</v>
      </c>
      <c r="AT163" s="82">
        <v>491</v>
      </c>
      <c r="AU163" s="82" t="s">
        <v>586</v>
      </c>
      <c r="AV163" s="192">
        <v>53134</v>
      </c>
      <c r="AW163" s="192">
        <v>101285746.6798974</v>
      </c>
      <c r="AX163" s="192">
        <v>22024958.272937436</v>
      </c>
      <c r="AY163" s="192">
        <v>531687</v>
      </c>
      <c r="BA163" s="193">
        <f t="shared" si="98"/>
        <v>101817433.6798974</v>
      </c>
      <c r="BB163" s="194"/>
      <c r="BC163" s="149">
        <v>26339260.419989284</v>
      </c>
      <c r="BD163" s="194"/>
      <c r="BE163" s="149">
        <v>-1171789.7736239631</v>
      </c>
      <c r="BF163" s="192"/>
      <c r="BG163" s="192">
        <f t="shared" si="99"/>
        <v>126984904.32626273</v>
      </c>
      <c r="BH163" s="195">
        <f t="shared" si="80"/>
        <v>2389.8992043938483</v>
      </c>
      <c r="BI163" s="194"/>
      <c r="BJ163" s="149">
        <v>0</v>
      </c>
      <c r="BL163" s="147">
        <f t="shared" si="81"/>
        <v>-7990267.3545949608</v>
      </c>
      <c r="BM163" s="148">
        <f t="shared" si="82"/>
        <v>-5.9198052909223663E-2</v>
      </c>
      <c r="BN163" s="149">
        <f t="shared" si="100"/>
        <v>-150.37955649104077</v>
      </c>
      <c r="BP163" s="82">
        <v>491</v>
      </c>
      <c r="BQ163" s="82" t="s">
        <v>586</v>
      </c>
      <c r="BR163" s="192">
        <v>53134</v>
      </c>
      <c r="BS163" s="192">
        <v>101957852.25834219</v>
      </c>
      <c r="BT163" s="192">
        <v>22637990.2171559</v>
      </c>
      <c r="BU163" s="192">
        <v>531687</v>
      </c>
      <c r="BW163" s="193">
        <f t="shared" si="101"/>
        <v>102489539.25834219</v>
      </c>
      <c r="BX163" s="194"/>
      <c r="BY163" s="149">
        <v>26148079.605954785</v>
      </c>
      <c r="BZ163" s="194"/>
      <c r="CA163" s="149">
        <v>-5449298.7846577773</v>
      </c>
      <c r="CB163" s="192"/>
      <c r="CC163" s="192">
        <f t="shared" si="102"/>
        <v>123188320.0796392</v>
      </c>
      <c r="CD163" s="195">
        <f t="shared" si="83"/>
        <v>2318.4461941438476</v>
      </c>
      <c r="CE163" s="194"/>
      <c r="CF163" s="149">
        <v>0</v>
      </c>
      <c r="CH163" s="147">
        <f t="shared" si="84"/>
        <v>-11786851.601218492</v>
      </c>
      <c r="CI163" s="148">
        <f t="shared" si="85"/>
        <v>-8.7326072302304131E-2</v>
      </c>
      <c r="CJ163" s="149">
        <f t="shared" si="103"/>
        <v>-221.83256674104138</v>
      </c>
      <c r="CL163" s="82">
        <v>491</v>
      </c>
      <c r="CM163" s="82" t="s">
        <v>586</v>
      </c>
      <c r="CN163" s="192">
        <v>53134</v>
      </c>
      <c r="CO163" s="192">
        <v>99483147.812355757</v>
      </c>
      <c r="CP163" s="192">
        <v>21921431.615438856</v>
      </c>
      <c r="CQ163" s="192">
        <v>531687</v>
      </c>
      <c r="CS163" s="193">
        <f t="shared" si="86"/>
        <v>100014834.81235576</v>
      </c>
      <c r="CT163" s="194"/>
      <c r="CU163" s="149">
        <v>26148079.605954785</v>
      </c>
      <c r="CV163" s="194"/>
      <c r="CW163" s="149">
        <v>-5449298.7846577773</v>
      </c>
      <c r="CX163" s="192"/>
      <c r="CY163" s="192">
        <f t="shared" si="87"/>
        <v>120713615.63365276</v>
      </c>
      <c r="CZ163" s="195">
        <f t="shared" si="88"/>
        <v>2271.8714125353399</v>
      </c>
      <c r="DA163" s="194"/>
      <c r="DB163" s="149">
        <v>0</v>
      </c>
      <c r="DD163" s="147">
        <f t="shared" si="89"/>
        <v>-14261556.047204927</v>
      </c>
      <c r="DE163" s="148">
        <f t="shared" si="90"/>
        <v>-0.10566058831120209</v>
      </c>
      <c r="DF163" s="149">
        <f t="shared" si="91"/>
        <v>-268.40734834954884</v>
      </c>
      <c r="DH163" s="196">
        <v>636929.06510000001</v>
      </c>
      <c r="DI163" s="197">
        <v>855106.66609999991</v>
      </c>
      <c r="DJ163" s="198">
        <f t="shared" si="92"/>
        <v>218177.60099999991</v>
      </c>
      <c r="DL163" s="196" t="e">
        <f>#REF!+DJ163</f>
        <v>#REF!</v>
      </c>
      <c r="DM163" s="198" t="e">
        <f t="shared" si="93"/>
        <v>#REF!</v>
      </c>
      <c r="DN163" s="82">
        <v>491</v>
      </c>
      <c r="DO163" s="82" t="s">
        <v>822</v>
      </c>
      <c r="DP163" s="192">
        <v>53818</v>
      </c>
      <c r="DQ163" s="192">
        <v>108847467.26211455</v>
      </c>
      <c r="DR163" s="192">
        <v>21921431.615438856</v>
      </c>
      <c r="DS163" s="192">
        <v>66740</v>
      </c>
      <c r="DU163" s="193">
        <v>109379154.26211455</v>
      </c>
      <c r="DV163" s="194"/>
      <c r="DW163" s="149">
        <v>24509968.363241948</v>
      </c>
      <c r="DX163" s="194"/>
      <c r="DY163" s="149">
        <v>1086049.0555011826</v>
      </c>
      <c r="DZ163" s="192"/>
      <c r="EA163" s="192">
        <v>134975171.68085769</v>
      </c>
      <c r="EB163" s="195">
        <v>2507.9930818844568</v>
      </c>
      <c r="ED163" s="196"/>
      <c r="EE163" s="197"/>
      <c r="EF163" s="198">
        <v>218177.60099999991</v>
      </c>
      <c r="EH163" s="196">
        <v>135193349.2818577</v>
      </c>
      <c r="EI163" s="198">
        <v>11266112.440154808</v>
      </c>
      <c r="EK163" s="199">
        <v>10</v>
      </c>
    </row>
    <row r="164" spans="1:141" ht="13.8" x14ac:dyDescent="0.25">
      <c r="A164" s="30">
        <v>495</v>
      </c>
      <c r="B164" s="235" t="s">
        <v>207</v>
      </c>
      <c r="C164" s="180">
        <v>1566</v>
      </c>
      <c r="D164" s="180">
        <v>5173288.5324280877</v>
      </c>
      <c r="E164" s="181">
        <v>1082530.5616503411</v>
      </c>
      <c r="F164" s="200">
        <v>-471491</v>
      </c>
      <c r="G164" s="181">
        <f t="shared" si="104"/>
        <v>4701797.5324280877</v>
      </c>
      <c r="H164" s="183">
        <f t="shared" si="73"/>
        <v>3002.4249887791111</v>
      </c>
      <c r="I164" s="184">
        <v>988448.85510889371</v>
      </c>
      <c r="J164" s="181">
        <f t="shared" si="74"/>
        <v>5690246.3875369811</v>
      </c>
      <c r="K164" s="183">
        <f t="shared" si="75"/>
        <v>3633.6183828460926</v>
      </c>
      <c r="L164" s="185">
        <v>53630.813600000009</v>
      </c>
      <c r="M164" s="185">
        <v>11380.544000000002</v>
      </c>
      <c r="N164" s="186">
        <v>-42250.269600000007</v>
      </c>
      <c r="O164" s="187">
        <v>618</v>
      </c>
      <c r="P164" s="159">
        <f t="shared" si="76"/>
        <v>5648614.1179369809</v>
      </c>
      <c r="Q164" s="188">
        <v>95724</v>
      </c>
      <c r="R164" s="189"/>
      <c r="S164" s="190"/>
      <c r="U164" s="184"/>
      <c r="W164" s="82">
        <v>494</v>
      </c>
      <c r="X164" s="82" t="s">
        <v>587</v>
      </c>
      <c r="Y164" s="192">
        <v>8908</v>
      </c>
      <c r="Z164" s="192">
        <v>24016586.379029453</v>
      </c>
      <c r="AA164" s="192">
        <v>7607758.2453551451</v>
      </c>
      <c r="AB164" s="192">
        <v>-334954</v>
      </c>
      <c r="AD164" s="193">
        <f t="shared" si="94"/>
        <v>23681632.379029453</v>
      </c>
      <c r="AE164" s="194"/>
      <c r="AF164" s="149">
        <v>3839175.9115073779</v>
      </c>
      <c r="AG164" s="194"/>
      <c r="AH164" s="149">
        <f t="shared" si="95"/>
        <v>-116445.6483265463</v>
      </c>
      <c r="AI164" s="149">
        <v>-166544.35749029298</v>
      </c>
      <c r="AJ164" s="192"/>
      <c r="AK164" s="192">
        <f t="shared" si="96"/>
        <v>27404362.642210286</v>
      </c>
      <c r="AL164" s="195">
        <f t="shared" si="77"/>
        <v>3076.3765875853487</v>
      </c>
      <c r="AM164" s="194"/>
      <c r="AN164" s="149">
        <v>0</v>
      </c>
      <c r="AP164" s="147">
        <f t="shared" si="78"/>
        <v>-1835295.0232480764</v>
      </c>
      <c r="AQ164" s="148">
        <f t="shared" si="79"/>
        <v>-6.2767322526356473E-2</v>
      </c>
      <c r="AR164" s="149">
        <f t="shared" si="97"/>
        <v>-206.02773049484469</v>
      </c>
      <c r="AT164" s="82">
        <v>494</v>
      </c>
      <c r="AU164" s="82" t="s">
        <v>587</v>
      </c>
      <c r="AV164" s="192">
        <v>8908</v>
      </c>
      <c r="AW164" s="192">
        <v>23983777.463270698</v>
      </c>
      <c r="AX164" s="192">
        <v>7662977.6354476251</v>
      </c>
      <c r="AY164" s="192">
        <v>-334954</v>
      </c>
      <c r="BA164" s="193">
        <f t="shared" si="98"/>
        <v>23648823.463270698</v>
      </c>
      <c r="BB164" s="194"/>
      <c r="BC164" s="149">
        <v>3839175.9115073779</v>
      </c>
      <c r="BD164" s="194"/>
      <c r="BE164" s="149">
        <v>-166544.35749029298</v>
      </c>
      <c r="BF164" s="192"/>
      <c r="BG164" s="192">
        <f t="shared" si="99"/>
        <v>27321455.017287783</v>
      </c>
      <c r="BH164" s="195">
        <f t="shared" si="80"/>
        <v>3067.0694900412868</v>
      </c>
      <c r="BI164" s="194"/>
      <c r="BJ164" s="149">
        <v>0</v>
      </c>
      <c r="BL164" s="147">
        <f t="shared" si="81"/>
        <v>-1918202.6481705792</v>
      </c>
      <c r="BM164" s="148">
        <f t="shared" si="82"/>
        <v>-6.5602773812109522E-2</v>
      </c>
      <c r="BN164" s="149">
        <f t="shared" si="100"/>
        <v>-215.33482803890652</v>
      </c>
      <c r="BP164" s="82">
        <v>494</v>
      </c>
      <c r="BQ164" s="82" t="s">
        <v>587</v>
      </c>
      <c r="BR164" s="192">
        <v>8908</v>
      </c>
      <c r="BS164" s="192">
        <v>23875181.240894407</v>
      </c>
      <c r="BT164" s="192">
        <v>7553404.6528667249</v>
      </c>
      <c r="BU164" s="192">
        <v>-334954</v>
      </c>
      <c r="BW164" s="193">
        <f t="shared" si="101"/>
        <v>23540227.240894407</v>
      </c>
      <c r="BX164" s="194"/>
      <c r="BY164" s="149">
        <v>3802377.105291896</v>
      </c>
      <c r="BZ164" s="194"/>
      <c r="CA164" s="149">
        <v>-774498.96328819136</v>
      </c>
      <c r="CB164" s="192"/>
      <c r="CC164" s="192">
        <f t="shared" si="102"/>
        <v>26568105.382898111</v>
      </c>
      <c r="CD164" s="195">
        <f t="shared" si="83"/>
        <v>2982.4994816904032</v>
      </c>
      <c r="CE164" s="194"/>
      <c r="CF164" s="149">
        <v>0</v>
      </c>
      <c r="CH164" s="147">
        <f t="shared" si="84"/>
        <v>-2671552.2825602517</v>
      </c>
      <c r="CI164" s="148">
        <f t="shared" si="85"/>
        <v>-9.1367426839481514E-2</v>
      </c>
      <c r="CJ164" s="149">
        <f t="shared" si="103"/>
        <v>-299.90483638979026</v>
      </c>
      <c r="CL164" s="82">
        <v>494</v>
      </c>
      <c r="CM164" s="82" t="s">
        <v>587</v>
      </c>
      <c r="CN164" s="192">
        <v>8908</v>
      </c>
      <c r="CO164" s="192">
        <v>23441041.670280047</v>
      </c>
      <c r="CP164" s="192">
        <v>7261058.06102244</v>
      </c>
      <c r="CQ164" s="192">
        <v>-334954</v>
      </c>
      <c r="CS164" s="193">
        <f t="shared" si="86"/>
        <v>23106087.670280047</v>
      </c>
      <c r="CT164" s="194"/>
      <c r="CU164" s="149">
        <v>3802377.105291896</v>
      </c>
      <c r="CV164" s="194"/>
      <c r="CW164" s="149">
        <v>-774498.96328819136</v>
      </c>
      <c r="CX164" s="192"/>
      <c r="CY164" s="192">
        <f t="shared" si="87"/>
        <v>26133965.812283751</v>
      </c>
      <c r="CZ164" s="195">
        <f t="shared" si="88"/>
        <v>2933.7635622231423</v>
      </c>
      <c r="DA164" s="194"/>
      <c r="DB164" s="149">
        <v>0</v>
      </c>
      <c r="DD164" s="147">
        <f t="shared" si="89"/>
        <v>-3105691.8531746119</v>
      </c>
      <c r="DE164" s="148">
        <f t="shared" si="90"/>
        <v>-0.10621505520714265</v>
      </c>
      <c r="DF164" s="149">
        <f t="shared" si="91"/>
        <v>-348.6407558570512</v>
      </c>
      <c r="DH164" s="196">
        <v>110117.83753400001</v>
      </c>
      <c r="DI164" s="197">
        <v>187591.95600000001</v>
      </c>
      <c r="DJ164" s="198">
        <f t="shared" si="92"/>
        <v>77474.118466</v>
      </c>
      <c r="DL164" s="196" t="e">
        <f>#REF!+DJ164</f>
        <v>#REF!</v>
      </c>
      <c r="DM164" s="198" t="e">
        <f t="shared" si="93"/>
        <v>#REF!</v>
      </c>
      <c r="DN164" s="82">
        <v>494</v>
      </c>
      <c r="DO164" s="82" t="s">
        <v>206</v>
      </c>
      <c r="DP164" s="192">
        <v>8980</v>
      </c>
      <c r="DQ164" s="192">
        <v>25859377.51882901</v>
      </c>
      <c r="DR164" s="192">
        <v>7261058.06102244</v>
      </c>
      <c r="DS164" s="192">
        <v>-159754</v>
      </c>
      <c r="DU164" s="193">
        <v>25524423.51882901</v>
      </c>
      <c r="DV164" s="194"/>
      <c r="DW164" s="149">
        <v>3560875.9632526054</v>
      </c>
      <c r="DX164" s="194"/>
      <c r="DY164" s="149">
        <v>154358.18337674934</v>
      </c>
      <c r="DZ164" s="192"/>
      <c r="EA164" s="192">
        <v>29239657.665458363</v>
      </c>
      <c r="EB164" s="195">
        <v>3256.0865997169667</v>
      </c>
      <c r="ED164" s="196"/>
      <c r="EE164" s="197"/>
      <c r="EF164" s="198">
        <v>77474.118466</v>
      </c>
      <c r="EH164" s="196">
        <v>29317131.783924364</v>
      </c>
      <c r="EI164" s="198">
        <v>2443094.3153270301</v>
      </c>
      <c r="EK164" s="199">
        <v>17</v>
      </c>
    </row>
    <row r="165" spans="1:141" ht="13.8" x14ac:dyDescent="0.25">
      <c r="A165" s="30">
        <v>498</v>
      </c>
      <c r="B165" s="235" t="s">
        <v>208</v>
      </c>
      <c r="C165" s="180">
        <v>2308</v>
      </c>
      <c r="D165" s="180">
        <v>8394539.6045163944</v>
      </c>
      <c r="E165" s="181">
        <v>966712.98951617139</v>
      </c>
      <c r="F165" s="182">
        <v>115413</v>
      </c>
      <c r="G165" s="181">
        <f t="shared" si="104"/>
        <v>8509952.6045163944</v>
      </c>
      <c r="H165" s="183">
        <f t="shared" si="73"/>
        <v>3687.1545080227011</v>
      </c>
      <c r="I165" s="184">
        <v>1291571.6225735587</v>
      </c>
      <c r="J165" s="181">
        <f t="shared" si="74"/>
        <v>9801524.2270899527</v>
      </c>
      <c r="K165" s="183">
        <f t="shared" si="75"/>
        <v>4246.760930281609</v>
      </c>
      <c r="L165" s="185">
        <v>57642.45536</v>
      </c>
      <c r="M165" s="185">
        <v>72550.968000000008</v>
      </c>
      <c r="N165" s="186">
        <v>14908.512640000008</v>
      </c>
      <c r="O165" s="187">
        <v>2969</v>
      </c>
      <c r="P165" s="159">
        <f t="shared" si="76"/>
        <v>9819401.7397299521</v>
      </c>
      <c r="Q165" s="188">
        <v>193338</v>
      </c>
      <c r="R165" s="189"/>
      <c r="S165" s="190"/>
      <c r="U165" s="184"/>
      <c r="W165" s="82">
        <v>495</v>
      </c>
      <c r="X165" s="82" t="s">
        <v>588</v>
      </c>
      <c r="Y165" s="192">
        <v>1566</v>
      </c>
      <c r="Z165" s="192">
        <v>5165189.1547795925</v>
      </c>
      <c r="AA165" s="192">
        <v>1082530.56165034</v>
      </c>
      <c r="AB165" s="192">
        <v>-524466</v>
      </c>
      <c r="AD165" s="193">
        <f t="shared" si="94"/>
        <v>4640723.1547795925</v>
      </c>
      <c r="AE165" s="194"/>
      <c r="AF165" s="149">
        <v>1008827.6702239983</v>
      </c>
      <c r="AG165" s="194"/>
      <c r="AH165" s="149">
        <f t="shared" si="95"/>
        <v>-21508.029766492473</v>
      </c>
      <c r="AI165" s="149">
        <v>-30761.484433471796</v>
      </c>
      <c r="AJ165" s="192"/>
      <c r="AK165" s="192">
        <f t="shared" si="96"/>
        <v>5628042.7952370979</v>
      </c>
      <c r="AL165" s="195">
        <f t="shared" si="77"/>
        <v>3593.8970595383767</v>
      </c>
      <c r="AM165" s="194"/>
      <c r="AN165" s="149">
        <v>0</v>
      </c>
      <c r="AP165" s="147">
        <f t="shared" si="78"/>
        <v>-299520.01218357962</v>
      </c>
      <c r="AQ165" s="148">
        <f t="shared" si="79"/>
        <v>-5.0530044457498188E-2</v>
      </c>
      <c r="AR165" s="149">
        <f t="shared" si="97"/>
        <v>-191.26437559615556</v>
      </c>
      <c r="AT165" s="82">
        <v>495</v>
      </c>
      <c r="AU165" s="82" t="s">
        <v>588</v>
      </c>
      <c r="AV165" s="192">
        <v>1566</v>
      </c>
      <c r="AW165" s="192">
        <v>5101960.236824072</v>
      </c>
      <c r="AX165" s="192">
        <v>1056898.4512653376</v>
      </c>
      <c r="AY165" s="192">
        <v>-524466</v>
      </c>
      <c r="BA165" s="193">
        <f t="shared" si="98"/>
        <v>4577494.236824072</v>
      </c>
      <c r="BB165" s="194"/>
      <c r="BC165" s="149">
        <v>1008827.6702239983</v>
      </c>
      <c r="BD165" s="194"/>
      <c r="BE165" s="149">
        <v>-30761.484433471796</v>
      </c>
      <c r="BF165" s="192"/>
      <c r="BG165" s="192">
        <f t="shared" si="99"/>
        <v>5555560.4226145977</v>
      </c>
      <c r="BH165" s="195">
        <f t="shared" si="80"/>
        <v>3547.6120195495514</v>
      </c>
      <c r="BI165" s="194"/>
      <c r="BJ165" s="149">
        <v>0</v>
      </c>
      <c r="BL165" s="147">
        <f t="shared" si="81"/>
        <v>-372002.38480607979</v>
      </c>
      <c r="BM165" s="148">
        <f t="shared" si="82"/>
        <v>-6.2758067167229745E-2</v>
      </c>
      <c r="BN165" s="149">
        <f t="shared" si="100"/>
        <v>-237.54941558498072</v>
      </c>
      <c r="BP165" s="82">
        <v>495</v>
      </c>
      <c r="BQ165" s="82" t="s">
        <v>588</v>
      </c>
      <c r="BR165" s="192">
        <v>1566</v>
      </c>
      <c r="BS165" s="192">
        <v>5111367.6591516016</v>
      </c>
      <c r="BT165" s="192">
        <v>1066672.4011185069</v>
      </c>
      <c r="BU165" s="192">
        <v>-524466</v>
      </c>
      <c r="BW165" s="193">
        <f t="shared" si="101"/>
        <v>4586901.6591516016</v>
      </c>
      <c r="BX165" s="194"/>
      <c r="BY165" s="149">
        <v>1009872.4138740305</v>
      </c>
      <c r="BZ165" s="194"/>
      <c r="CA165" s="149">
        <v>-143053.40728411268</v>
      </c>
      <c r="CB165" s="192"/>
      <c r="CC165" s="192">
        <f t="shared" si="102"/>
        <v>5453720.6657415191</v>
      </c>
      <c r="CD165" s="195">
        <f t="shared" si="83"/>
        <v>3482.5802463228092</v>
      </c>
      <c r="CE165" s="194"/>
      <c r="CF165" s="149">
        <v>0</v>
      </c>
      <c r="CH165" s="147">
        <f t="shared" si="84"/>
        <v>-473842.14167915843</v>
      </c>
      <c r="CI165" s="148">
        <f t="shared" si="85"/>
        <v>-7.9938780418481362E-2</v>
      </c>
      <c r="CJ165" s="149">
        <f t="shared" si="103"/>
        <v>-302.58118881172317</v>
      </c>
      <c r="CL165" s="82">
        <v>495</v>
      </c>
      <c r="CM165" s="82" t="s">
        <v>588</v>
      </c>
      <c r="CN165" s="192">
        <v>1566</v>
      </c>
      <c r="CO165" s="192">
        <v>5136606.0591300968</v>
      </c>
      <c r="CP165" s="192">
        <v>1158602.8854122611</v>
      </c>
      <c r="CQ165" s="192">
        <v>-524466</v>
      </c>
      <c r="CS165" s="193">
        <f t="shared" si="86"/>
        <v>4612140.0591300968</v>
      </c>
      <c r="CT165" s="194"/>
      <c r="CU165" s="149">
        <v>1009872.4138740305</v>
      </c>
      <c r="CV165" s="194"/>
      <c r="CW165" s="149">
        <v>-143053.40728411268</v>
      </c>
      <c r="CX165" s="192"/>
      <c r="CY165" s="192">
        <f t="shared" si="87"/>
        <v>5478959.0657200143</v>
      </c>
      <c r="CZ165" s="195">
        <f t="shared" si="88"/>
        <v>3498.6967214048623</v>
      </c>
      <c r="DA165" s="194"/>
      <c r="DB165" s="149">
        <v>0</v>
      </c>
      <c r="DD165" s="147">
        <f t="shared" si="89"/>
        <v>-448603.74170066323</v>
      </c>
      <c r="DE165" s="148">
        <f t="shared" si="90"/>
        <v>-7.568097652867703E-2</v>
      </c>
      <c r="DF165" s="149">
        <f t="shared" si="91"/>
        <v>-286.46471372967</v>
      </c>
      <c r="DH165" s="196">
        <v>44451.1374</v>
      </c>
      <c r="DI165" s="197">
        <v>10874.896000000001</v>
      </c>
      <c r="DJ165" s="198">
        <f t="shared" si="92"/>
        <v>-33576.241399999999</v>
      </c>
      <c r="DL165" s="196" t="e">
        <f>#REF!+DJ165</f>
        <v>#REF!</v>
      </c>
      <c r="DM165" s="198" t="e">
        <f t="shared" si="93"/>
        <v>#REF!</v>
      </c>
      <c r="DN165" s="82">
        <v>495</v>
      </c>
      <c r="DO165" s="82" t="s">
        <v>207</v>
      </c>
      <c r="DP165" s="192">
        <v>1584</v>
      </c>
      <c r="DQ165" s="192">
        <v>5471918.066276283</v>
      </c>
      <c r="DR165" s="192">
        <v>1158602.8854122611</v>
      </c>
      <c r="DS165" s="192">
        <v>-525707</v>
      </c>
      <c r="DU165" s="193">
        <v>4947452.066276283</v>
      </c>
      <c r="DV165" s="194"/>
      <c r="DW165" s="149">
        <v>951600.09470613289</v>
      </c>
      <c r="DX165" s="194"/>
      <c r="DY165" s="149">
        <v>28510.646438261814</v>
      </c>
      <c r="DZ165" s="192"/>
      <c r="EA165" s="192">
        <v>5927562.8074206775</v>
      </c>
      <c r="EB165" s="195">
        <v>3742.1482370080034</v>
      </c>
      <c r="ED165" s="196"/>
      <c r="EE165" s="197"/>
      <c r="EF165" s="198">
        <v>-33576.241399999999</v>
      </c>
      <c r="EH165" s="196">
        <v>5893986.5660206778</v>
      </c>
      <c r="EI165" s="198">
        <v>491165.54716838984</v>
      </c>
      <c r="EK165" s="199">
        <v>13</v>
      </c>
    </row>
    <row r="166" spans="1:141" ht="13.8" x14ac:dyDescent="0.25">
      <c r="A166" s="30">
        <v>499</v>
      </c>
      <c r="B166" s="235" t="s">
        <v>823</v>
      </c>
      <c r="C166" s="180">
        <v>19448</v>
      </c>
      <c r="D166" s="180">
        <v>32998968.808335144</v>
      </c>
      <c r="E166" s="181">
        <v>4244224.577615452</v>
      </c>
      <c r="F166" s="200">
        <v>-1519728</v>
      </c>
      <c r="G166" s="181">
        <f t="shared" si="104"/>
        <v>31479240.808335144</v>
      </c>
      <c r="H166" s="183">
        <f t="shared" si="73"/>
        <v>1618.636405200285</v>
      </c>
      <c r="I166" s="184">
        <v>8087827.5796306673</v>
      </c>
      <c r="J166" s="181">
        <f t="shared" si="74"/>
        <v>39567068.387965813</v>
      </c>
      <c r="K166" s="183">
        <f t="shared" si="75"/>
        <v>2034.5057788958152</v>
      </c>
      <c r="L166" s="185">
        <v>630140.72128000017</v>
      </c>
      <c r="M166" s="185">
        <v>850695.66399999999</v>
      </c>
      <c r="N166" s="186">
        <v>220554.94271999982</v>
      </c>
      <c r="O166" s="187">
        <v>5350</v>
      </c>
      <c r="P166" s="159">
        <f t="shared" si="76"/>
        <v>39792973.330685817</v>
      </c>
      <c r="Q166" s="188">
        <v>755072</v>
      </c>
      <c r="R166" s="189"/>
      <c r="S166" s="190"/>
      <c r="U166" s="184"/>
      <c r="W166" s="82">
        <v>498</v>
      </c>
      <c r="X166" s="82" t="s">
        <v>589</v>
      </c>
      <c r="Y166" s="192">
        <v>2308</v>
      </c>
      <c r="Z166" s="192">
        <v>8393427.1357323695</v>
      </c>
      <c r="AA166" s="192">
        <v>966712.98951617058</v>
      </c>
      <c r="AB166" s="192">
        <v>148873</v>
      </c>
      <c r="AD166" s="193">
        <f t="shared" si="94"/>
        <v>8542300.1357323695</v>
      </c>
      <c r="AE166" s="194"/>
      <c r="AF166" s="149">
        <v>1330169.9064125046</v>
      </c>
      <c r="AG166" s="194"/>
      <c r="AH166" s="149">
        <f t="shared" si="95"/>
        <v>-35059.739277852168</v>
      </c>
      <c r="AI166" s="149">
        <v>-50143.580595067637</v>
      </c>
      <c r="AJ166" s="192"/>
      <c r="AK166" s="192">
        <f t="shared" si="96"/>
        <v>9837410.3028670214</v>
      </c>
      <c r="AL166" s="195">
        <f t="shared" si="77"/>
        <v>4262.3094899770458</v>
      </c>
      <c r="AM166" s="194"/>
      <c r="AN166" s="149">
        <v>0</v>
      </c>
      <c r="AP166" s="147">
        <f t="shared" si="78"/>
        <v>-425470.6700144317</v>
      </c>
      <c r="AQ166" s="148">
        <f t="shared" si="79"/>
        <v>-4.1457235169996776E-2</v>
      </c>
      <c r="AR166" s="149">
        <f t="shared" si="97"/>
        <v>-184.34604420036035</v>
      </c>
      <c r="AT166" s="82">
        <v>498</v>
      </c>
      <c r="AU166" s="82" t="s">
        <v>589</v>
      </c>
      <c r="AV166" s="192">
        <v>2308</v>
      </c>
      <c r="AW166" s="192">
        <v>8377018.7568186698</v>
      </c>
      <c r="AX166" s="192">
        <v>971038.86082801933</v>
      </c>
      <c r="AY166" s="192">
        <v>148873</v>
      </c>
      <c r="BA166" s="193">
        <f t="shared" si="98"/>
        <v>8525891.7568186708</v>
      </c>
      <c r="BB166" s="194"/>
      <c r="BC166" s="149">
        <v>1330169.9064125046</v>
      </c>
      <c r="BD166" s="194"/>
      <c r="BE166" s="149">
        <v>-50143.580595067637</v>
      </c>
      <c r="BF166" s="192"/>
      <c r="BG166" s="192">
        <f t="shared" si="99"/>
        <v>9805918.0826361086</v>
      </c>
      <c r="BH166" s="195">
        <f t="shared" si="80"/>
        <v>4248.6646805182445</v>
      </c>
      <c r="BI166" s="194"/>
      <c r="BJ166" s="149">
        <v>0</v>
      </c>
      <c r="BL166" s="147">
        <f t="shared" si="81"/>
        <v>-456962.89024534449</v>
      </c>
      <c r="BM166" s="148">
        <f t="shared" si="82"/>
        <v>-4.4525790706607553E-2</v>
      </c>
      <c r="BN166" s="149">
        <f t="shared" si="100"/>
        <v>-197.99085365916139</v>
      </c>
      <c r="BP166" s="82">
        <v>498</v>
      </c>
      <c r="BQ166" s="82" t="s">
        <v>589</v>
      </c>
      <c r="BR166" s="192">
        <v>2308</v>
      </c>
      <c r="BS166" s="192">
        <v>8502844.5512665436</v>
      </c>
      <c r="BT166" s="192">
        <v>1094665.4303298069</v>
      </c>
      <c r="BU166" s="192">
        <v>148873</v>
      </c>
      <c r="BW166" s="193">
        <f t="shared" si="101"/>
        <v>8651717.5512665436</v>
      </c>
      <c r="BX166" s="194"/>
      <c r="BY166" s="149">
        <v>1322934.1178166419</v>
      </c>
      <c r="BZ166" s="194"/>
      <c r="CA166" s="149">
        <v>-233188.03333641199</v>
      </c>
      <c r="CB166" s="192"/>
      <c r="CC166" s="192">
        <f t="shared" si="102"/>
        <v>9741463.6357467733</v>
      </c>
      <c r="CD166" s="195">
        <f t="shared" si="83"/>
        <v>4220.7381437377699</v>
      </c>
      <c r="CE166" s="194"/>
      <c r="CF166" s="149">
        <v>0</v>
      </c>
      <c r="CH166" s="147">
        <f t="shared" si="84"/>
        <v>-521417.33713467978</v>
      </c>
      <c r="CI166" s="148">
        <f t="shared" si="85"/>
        <v>-5.08061370401224E-2</v>
      </c>
      <c r="CJ166" s="149">
        <f t="shared" si="103"/>
        <v>-225.91739043963597</v>
      </c>
      <c r="CL166" s="82">
        <v>498</v>
      </c>
      <c r="CM166" s="82" t="s">
        <v>589</v>
      </c>
      <c r="CN166" s="192">
        <v>2308</v>
      </c>
      <c r="CO166" s="192">
        <v>8609472.3899003062</v>
      </c>
      <c r="CP166" s="192">
        <v>1264838.9680658286</v>
      </c>
      <c r="CQ166" s="192">
        <v>148873</v>
      </c>
      <c r="CS166" s="193">
        <f t="shared" si="86"/>
        <v>8758345.3899003062</v>
      </c>
      <c r="CT166" s="194"/>
      <c r="CU166" s="149">
        <v>1322934.1178166419</v>
      </c>
      <c r="CV166" s="194"/>
      <c r="CW166" s="149">
        <v>-233188.03333641199</v>
      </c>
      <c r="CX166" s="192"/>
      <c r="CY166" s="192">
        <f t="shared" si="87"/>
        <v>9848091.474380536</v>
      </c>
      <c r="CZ166" s="195">
        <f t="shared" si="88"/>
        <v>4266.9373805808218</v>
      </c>
      <c r="DA166" s="194"/>
      <c r="DB166" s="149">
        <v>0</v>
      </c>
      <c r="DD166" s="147">
        <f t="shared" si="89"/>
        <v>-414789.49850091711</v>
      </c>
      <c r="DE166" s="148">
        <f t="shared" si="90"/>
        <v>-4.0416477556054022E-2</v>
      </c>
      <c r="DF166" s="149">
        <f t="shared" si="91"/>
        <v>-179.71815359658453</v>
      </c>
      <c r="DH166" s="196">
        <v>13593.62</v>
      </c>
      <c r="DI166" s="197">
        <v>81561.72</v>
      </c>
      <c r="DJ166" s="198">
        <f t="shared" si="92"/>
        <v>67968.100000000006</v>
      </c>
      <c r="DL166" s="196" t="e">
        <f>#REF!+DJ166</f>
        <v>#REF!</v>
      </c>
      <c r="DM166" s="198" t="e">
        <f t="shared" si="93"/>
        <v>#REF!</v>
      </c>
      <c r="DN166" s="82">
        <v>498</v>
      </c>
      <c r="DO166" s="82" t="s">
        <v>208</v>
      </c>
      <c r="DP166" s="192">
        <v>2299</v>
      </c>
      <c r="DQ166" s="192">
        <v>8830671.2898589782</v>
      </c>
      <c r="DR166" s="192">
        <v>1264838.9680658286</v>
      </c>
      <c r="DS166" s="192">
        <v>105163</v>
      </c>
      <c r="DU166" s="193">
        <v>8979544.2898589782</v>
      </c>
      <c r="DV166" s="194"/>
      <c r="DW166" s="149">
        <v>1236862.1484501415</v>
      </c>
      <c r="DX166" s="194"/>
      <c r="DY166" s="149">
        <v>46474.534572332675</v>
      </c>
      <c r="DZ166" s="192"/>
      <c r="EA166" s="192">
        <v>10262880.972881453</v>
      </c>
      <c r="EB166" s="195">
        <v>4464.0630591045901</v>
      </c>
      <c r="ED166" s="196"/>
      <c r="EE166" s="197"/>
      <c r="EF166" s="198">
        <v>67968.100000000006</v>
      </c>
      <c r="EH166" s="196">
        <v>10330849.072881453</v>
      </c>
      <c r="EI166" s="198">
        <v>860904.08940678777</v>
      </c>
      <c r="EK166" s="199">
        <v>19</v>
      </c>
    </row>
    <row r="167" spans="1:141" ht="13.8" x14ac:dyDescent="0.25">
      <c r="A167" s="30">
        <v>500</v>
      </c>
      <c r="B167" s="235" t="s">
        <v>210</v>
      </c>
      <c r="C167" s="180">
        <v>10164</v>
      </c>
      <c r="D167" s="180">
        <v>11272375.738494679</v>
      </c>
      <c r="E167" s="181">
        <v>56218.569387800948</v>
      </c>
      <c r="F167" s="200">
        <v>-834927</v>
      </c>
      <c r="G167" s="181">
        <f t="shared" si="104"/>
        <v>10437448.738494679</v>
      </c>
      <c r="H167" s="183">
        <f t="shared" si="73"/>
        <v>1026.9036539250963</v>
      </c>
      <c r="I167" s="184">
        <v>2874971.0847497908</v>
      </c>
      <c r="J167" s="181">
        <f t="shared" si="74"/>
        <v>13312419.823244471</v>
      </c>
      <c r="K167" s="183">
        <f t="shared" si="75"/>
        <v>1309.7618873715537</v>
      </c>
      <c r="L167" s="185">
        <v>302423.73112000001</v>
      </c>
      <c r="M167" s="185">
        <v>96805.752399999998</v>
      </c>
      <c r="N167" s="186">
        <v>-205617.97872000001</v>
      </c>
      <c r="O167" s="187">
        <v>3966</v>
      </c>
      <c r="P167" s="159">
        <f t="shared" si="76"/>
        <v>13110767.844524471</v>
      </c>
      <c r="Q167" s="188">
        <v>614589</v>
      </c>
      <c r="R167" s="189"/>
      <c r="S167" s="190"/>
      <c r="U167" s="184"/>
      <c r="W167" s="82">
        <v>499</v>
      </c>
      <c r="X167" s="82" t="s">
        <v>590</v>
      </c>
      <c r="Y167" s="192">
        <v>19448</v>
      </c>
      <c r="Z167" s="192">
        <v>32979904.571631096</v>
      </c>
      <c r="AA167" s="192">
        <v>4244224.577615438</v>
      </c>
      <c r="AB167" s="192">
        <v>-1943622</v>
      </c>
      <c r="AD167" s="193">
        <f t="shared" si="94"/>
        <v>31036282.571631096</v>
      </c>
      <c r="AE167" s="194"/>
      <c r="AF167" s="149">
        <v>8404582.8004206773</v>
      </c>
      <c r="AG167" s="194"/>
      <c r="AH167" s="149">
        <f t="shared" si="95"/>
        <v>-283052.27859173756</v>
      </c>
      <c r="AI167" s="149">
        <v>-404830.58449748519</v>
      </c>
      <c r="AJ167" s="192"/>
      <c r="AK167" s="192">
        <f t="shared" si="96"/>
        <v>39157813.093460038</v>
      </c>
      <c r="AL167" s="195">
        <f t="shared" si="77"/>
        <v>2013.4622117163738</v>
      </c>
      <c r="AM167" s="194"/>
      <c r="AN167" s="149">
        <v>0</v>
      </c>
      <c r="AP167" s="147">
        <f t="shared" si="78"/>
        <v>-2942479.8514395654</v>
      </c>
      <c r="AQ167" s="148">
        <f t="shared" si="79"/>
        <v>-6.9892146719516907E-2</v>
      </c>
      <c r="AR167" s="149">
        <f t="shared" si="97"/>
        <v>-151.29986895514014</v>
      </c>
      <c r="AT167" s="82">
        <v>499</v>
      </c>
      <c r="AU167" s="82" t="s">
        <v>590</v>
      </c>
      <c r="AV167" s="192">
        <v>19448</v>
      </c>
      <c r="AW167" s="192">
        <v>32853164.714302279</v>
      </c>
      <c r="AX167" s="192">
        <v>4307306.3908676561</v>
      </c>
      <c r="AY167" s="192">
        <v>-1943622</v>
      </c>
      <c r="BA167" s="193">
        <f t="shared" si="98"/>
        <v>30909542.714302279</v>
      </c>
      <c r="BB167" s="194"/>
      <c r="BC167" s="149">
        <v>8404582.8004206773</v>
      </c>
      <c r="BD167" s="194"/>
      <c r="BE167" s="149">
        <v>-404830.58449748519</v>
      </c>
      <c r="BF167" s="192"/>
      <c r="BG167" s="192">
        <f t="shared" si="99"/>
        <v>38909294.930225477</v>
      </c>
      <c r="BH167" s="195">
        <f t="shared" si="80"/>
        <v>2000.6836142649875</v>
      </c>
      <c r="BI167" s="194"/>
      <c r="BJ167" s="149">
        <v>0</v>
      </c>
      <c r="BL167" s="147">
        <f t="shared" si="81"/>
        <v>-3190998.0146741271</v>
      </c>
      <c r="BM167" s="148">
        <f t="shared" si="82"/>
        <v>-7.5795149901937017E-2</v>
      </c>
      <c r="BN167" s="149">
        <f t="shared" si="100"/>
        <v>-164.07846640652647</v>
      </c>
      <c r="BP167" s="82">
        <v>499</v>
      </c>
      <c r="BQ167" s="82" t="s">
        <v>590</v>
      </c>
      <c r="BR167" s="192">
        <v>19448</v>
      </c>
      <c r="BS167" s="192">
        <v>33391389.878934458</v>
      </c>
      <c r="BT167" s="192">
        <v>4837900.9088123078</v>
      </c>
      <c r="BU167" s="192">
        <v>-1943622</v>
      </c>
      <c r="BW167" s="193">
        <f t="shared" si="101"/>
        <v>31447767.878934458</v>
      </c>
      <c r="BX167" s="194"/>
      <c r="BY167" s="149">
        <v>8314596.8038161034</v>
      </c>
      <c r="BZ167" s="194"/>
      <c r="CA167" s="149">
        <v>-1882626.7831915563</v>
      </c>
      <c r="CB167" s="192"/>
      <c r="CC167" s="192">
        <f t="shared" si="102"/>
        <v>37879737.899559006</v>
      </c>
      <c r="CD167" s="195">
        <f t="shared" si="83"/>
        <v>1947.7446472418246</v>
      </c>
      <c r="CE167" s="194"/>
      <c r="CF167" s="149">
        <v>0</v>
      </c>
      <c r="CH167" s="147">
        <f t="shared" si="84"/>
        <v>-4220555.0453405976</v>
      </c>
      <c r="CI167" s="148">
        <f t="shared" si="85"/>
        <v>-0.10025001609524221</v>
      </c>
      <c r="CJ167" s="149">
        <f t="shared" si="103"/>
        <v>-217.01743342968931</v>
      </c>
      <c r="CL167" s="82">
        <v>499</v>
      </c>
      <c r="CM167" s="82" t="s">
        <v>590</v>
      </c>
      <c r="CN167" s="192">
        <v>19448</v>
      </c>
      <c r="CO167" s="192">
        <v>32052314.985461336</v>
      </c>
      <c r="CP167" s="192">
        <v>3809364.9759938722</v>
      </c>
      <c r="CQ167" s="192">
        <v>-1943622</v>
      </c>
      <c r="CS167" s="193">
        <f t="shared" si="86"/>
        <v>30108692.985461336</v>
      </c>
      <c r="CT167" s="194"/>
      <c r="CU167" s="149">
        <v>8314596.8038161034</v>
      </c>
      <c r="CV167" s="194"/>
      <c r="CW167" s="149">
        <v>-1882626.7831915563</v>
      </c>
      <c r="CX167" s="192"/>
      <c r="CY167" s="192">
        <f t="shared" si="87"/>
        <v>36540663.006085888</v>
      </c>
      <c r="CZ167" s="195">
        <f t="shared" si="88"/>
        <v>1878.8905289019892</v>
      </c>
      <c r="DA167" s="194"/>
      <c r="DB167" s="149">
        <v>0</v>
      </c>
      <c r="DD167" s="147">
        <f t="shared" si="89"/>
        <v>-5559629.9388137162</v>
      </c>
      <c r="DE167" s="148">
        <f t="shared" si="90"/>
        <v>-0.13205679936930839</v>
      </c>
      <c r="DF167" s="149">
        <f t="shared" si="91"/>
        <v>-285.87155176952467</v>
      </c>
      <c r="DH167" s="196">
        <v>706609.96122000006</v>
      </c>
      <c r="DI167" s="197">
        <v>730045.36209999991</v>
      </c>
      <c r="DJ167" s="198">
        <f t="shared" si="92"/>
        <v>23435.400879999856</v>
      </c>
      <c r="DL167" s="196" t="e">
        <f>#REF!+DJ167</f>
        <v>#REF!</v>
      </c>
      <c r="DM167" s="198" t="e">
        <f t="shared" si="93"/>
        <v>#REF!</v>
      </c>
      <c r="DN167" s="82">
        <v>499</v>
      </c>
      <c r="DO167" s="82" t="s">
        <v>823</v>
      </c>
      <c r="DP167" s="192">
        <v>19444</v>
      </c>
      <c r="DQ167" s="192">
        <v>35878780.93110548</v>
      </c>
      <c r="DR167" s="192">
        <v>3809364.9759938722</v>
      </c>
      <c r="DS167" s="192">
        <v>-1870214</v>
      </c>
      <c r="DU167" s="193">
        <v>33935158.93110548</v>
      </c>
      <c r="DV167" s="194"/>
      <c r="DW167" s="149">
        <v>7789925.1761988057</v>
      </c>
      <c r="DX167" s="194"/>
      <c r="DY167" s="149">
        <v>375208.83759532135</v>
      </c>
      <c r="DZ167" s="192"/>
      <c r="EA167" s="192">
        <v>42100292.944899604</v>
      </c>
      <c r="EB167" s="195">
        <v>2165.2074133357132</v>
      </c>
      <c r="ED167" s="196"/>
      <c r="EE167" s="197"/>
      <c r="EF167" s="198">
        <v>23435.400879999856</v>
      </c>
      <c r="EH167" s="196">
        <v>42123728.345779605</v>
      </c>
      <c r="EI167" s="198">
        <v>3510310.6954816338</v>
      </c>
      <c r="EK167" s="199">
        <v>15</v>
      </c>
    </row>
    <row r="168" spans="1:141" ht="13.8" x14ac:dyDescent="0.25">
      <c r="A168" s="30">
        <v>503</v>
      </c>
      <c r="B168" s="235" t="s">
        <v>876</v>
      </c>
      <c r="C168" s="180">
        <v>7654</v>
      </c>
      <c r="D168" s="180">
        <v>14126791.946370652</v>
      </c>
      <c r="E168" s="181">
        <v>4221568.0936756749</v>
      </c>
      <c r="F168" s="200">
        <v>-142841</v>
      </c>
      <c r="G168" s="181">
        <f t="shared" si="104"/>
        <v>13983950.946370652</v>
      </c>
      <c r="H168" s="183">
        <f t="shared" si="73"/>
        <v>1827.0121435028288</v>
      </c>
      <c r="I168" s="184">
        <v>3993147.5456541129</v>
      </c>
      <c r="J168" s="181">
        <f t="shared" si="74"/>
        <v>17977098.492024764</v>
      </c>
      <c r="K168" s="183">
        <f t="shared" si="75"/>
        <v>2348.7194267082264</v>
      </c>
      <c r="L168" s="185">
        <v>235349.64992000003</v>
      </c>
      <c r="M168" s="185">
        <v>337219.74440000003</v>
      </c>
      <c r="N168" s="186">
        <v>101870.09448</v>
      </c>
      <c r="O168" s="187">
        <v>3187</v>
      </c>
      <c r="P168" s="159">
        <f t="shared" si="76"/>
        <v>18082155.586504765</v>
      </c>
      <c r="Q168" s="188">
        <v>447843</v>
      </c>
      <c r="R168" s="189"/>
      <c r="S168" s="190"/>
      <c r="U168" s="184"/>
      <c r="W168" s="82">
        <v>500</v>
      </c>
      <c r="X168" s="82" t="s">
        <v>591</v>
      </c>
      <c r="Y168" s="192">
        <v>10164</v>
      </c>
      <c r="Z168" s="192">
        <v>11289384.489221264</v>
      </c>
      <c r="AA168" s="192">
        <v>56218.569387793548</v>
      </c>
      <c r="AB168" s="192">
        <v>-669433</v>
      </c>
      <c r="AD168" s="193">
        <f t="shared" si="94"/>
        <v>10619951.489221264</v>
      </c>
      <c r="AE168" s="194"/>
      <c r="AF168" s="149">
        <v>3039276.7354962048</v>
      </c>
      <c r="AG168" s="194"/>
      <c r="AH168" s="149">
        <f t="shared" si="95"/>
        <v>-144811.51046558403</v>
      </c>
      <c r="AI168" s="149">
        <v>-207114.13706124231</v>
      </c>
      <c r="AJ168" s="192"/>
      <c r="AK168" s="192">
        <f t="shared" si="96"/>
        <v>13514416.714251883</v>
      </c>
      <c r="AL168" s="195">
        <f t="shared" si="77"/>
        <v>1329.6356468173833</v>
      </c>
      <c r="AM168" s="194"/>
      <c r="AN168" s="149">
        <v>0</v>
      </c>
      <c r="AP168" s="147">
        <f t="shared" si="78"/>
        <v>-1605677.286454672</v>
      </c>
      <c r="AQ168" s="148">
        <f t="shared" si="79"/>
        <v>-0.10619492751696116</v>
      </c>
      <c r="AR168" s="149">
        <f t="shared" si="97"/>
        <v>-157.97690736468635</v>
      </c>
      <c r="AT168" s="82">
        <v>500</v>
      </c>
      <c r="AU168" s="82" t="s">
        <v>591</v>
      </c>
      <c r="AV168" s="192">
        <v>10164</v>
      </c>
      <c r="AW168" s="192">
        <v>11239012.278178046</v>
      </c>
      <c r="AX168" s="192">
        <v>104625.48716324707</v>
      </c>
      <c r="AY168" s="192">
        <v>-669433</v>
      </c>
      <c r="BA168" s="193">
        <f t="shared" si="98"/>
        <v>10569579.278178046</v>
      </c>
      <c r="BB168" s="194"/>
      <c r="BC168" s="149">
        <v>3039276.7354962048</v>
      </c>
      <c r="BD168" s="194"/>
      <c r="BE168" s="149">
        <v>-207114.13706124231</v>
      </c>
      <c r="BF168" s="192"/>
      <c r="BG168" s="192">
        <f t="shared" si="99"/>
        <v>13401741.876613008</v>
      </c>
      <c r="BH168" s="195">
        <f t="shared" si="80"/>
        <v>1318.5499681830979</v>
      </c>
      <c r="BI168" s="194"/>
      <c r="BJ168" s="149">
        <v>0</v>
      </c>
      <c r="BL168" s="147">
        <f t="shared" si="81"/>
        <v>-1718352.1240935475</v>
      </c>
      <c r="BM168" s="148">
        <f t="shared" si="82"/>
        <v>-0.11364692071446444</v>
      </c>
      <c r="BN168" s="149">
        <f t="shared" si="100"/>
        <v>-169.0625859989716</v>
      </c>
      <c r="BP168" s="82">
        <v>500</v>
      </c>
      <c r="BQ168" s="82" t="s">
        <v>591</v>
      </c>
      <c r="BR168" s="192">
        <v>10164</v>
      </c>
      <c r="BS168" s="192">
        <v>11566746.365650659</v>
      </c>
      <c r="BT168" s="192">
        <v>424709.392405527</v>
      </c>
      <c r="BU168" s="192">
        <v>-669433</v>
      </c>
      <c r="BW168" s="193">
        <f t="shared" si="101"/>
        <v>10897313.365650659</v>
      </c>
      <c r="BX168" s="194"/>
      <c r="BY168" s="149">
        <v>2965548.3482410535</v>
      </c>
      <c r="BZ168" s="194"/>
      <c r="CA168" s="149">
        <v>-963164.930073419</v>
      </c>
      <c r="CB168" s="192"/>
      <c r="CC168" s="192">
        <f t="shared" si="102"/>
        <v>12899696.783818293</v>
      </c>
      <c r="CD168" s="195">
        <f t="shared" si="83"/>
        <v>1269.1555277271048</v>
      </c>
      <c r="CE168" s="194"/>
      <c r="CF168" s="149">
        <v>0</v>
      </c>
      <c r="CH168" s="147">
        <f t="shared" si="84"/>
        <v>-2220397.216888262</v>
      </c>
      <c r="CI168" s="148">
        <f t="shared" si="85"/>
        <v>-0.14685075481571105</v>
      </c>
      <c r="CJ168" s="149">
        <f t="shared" si="103"/>
        <v>-218.45702645496476</v>
      </c>
      <c r="CL168" s="82">
        <v>500</v>
      </c>
      <c r="CM168" s="82" t="s">
        <v>591</v>
      </c>
      <c r="CN168" s="192">
        <v>10164</v>
      </c>
      <c r="CO168" s="192">
        <v>10786706.873605711</v>
      </c>
      <c r="CP168" s="192">
        <v>253813.04590673783</v>
      </c>
      <c r="CQ168" s="192">
        <v>-669433</v>
      </c>
      <c r="CS168" s="193">
        <f t="shared" si="86"/>
        <v>10117273.873605711</v>
      </c>
      <c r="CT168" s="194"/>
      <c r="CU168" s="149">
        <v>2965548.3482410535</v>
      </c>
      <c r="CV168" s="194"/>
      <c r="CW168" s="149">
        <v>-963164.930073419</v>
      </c>
      <c r="CX168" s="192"/>
      <c r="CY168" s="192">
        <f t="shared" si="87"/>
        <v>12119657.291773345</v>
      </c>
      <c r="CZ168" s="195">
        <f t="shared" si="88"/>
        <v>1192.4102018667204</v>
      </c>
      <c r="DA168" s="194"/>
      <c r="DB168" s="149">
        <v>0</v>
      </c>
      <c r="DD168" s="147">
        <f t="shared" si="89"/>
        <v>-3000436.70893321</v>
      </c>
      <c r="DE168" s="148">
        <f t="shared" si="90"/>
        <v>-0.19844034757938681</v>
      </c>
      <c r="DF168" s="149">
        <f t="shared" si="91"/>
        <v>-295.20235231534929</v>
      </c>
      <c r="DH168" s="196">
        <v>344435.14355999994</v>
      </c>
      <c r="DI168" s="197">
        <v>149597.78810000001</v>
      </c>
      <c r="DJ168" s="198">
        <f t="shared" si="92"/>
        <v>-194837.35545999993</v>
      </c>
      <c r="DL168" s="196" t="e">
        <f>#REF!+DJ168</f>
        <v>#REF!</v>
      </c>
      <c r="DM168" s="198" t="e">
        <f t="shared" si="93"/>
        <v>#REF!</v>
      </c>
      <c r="DN168" s="82">
        <v>500</v>
      </c>
      <c r="DO168" s="82" t="s">
        <v>210</v>
      </c>
      <c r="DP168" s="192">
        <v>10170</v>
      </c>
      <c r="DQ168" s="192">
        <v>12836801.444616981</v>
      </c>
      <c r="DR168" s="192">
        <v>253813.04590673783</v>
      </c>
      <c r="DS168" s="192">
        <v>-710624</v>
      </c>
      <c r="DU168" s="193">
        <v>12167368.444616981</v>
      </c>
      <c r="DV168" s="194"/>
      <c r="DW168" s="149">
        <v>2760766.1150888926</v>
      </c>
      <c r="DX168" s="194"/>
      <c r="DY168" s="149">
        <v>191959.44100068143</v>
      </c>
      <c r="DZ168" s="192"/>
      <c r="EA168" s="192">
        <v>15120094.000706555</v>
      </c>
      <c r="EB168" s="195">
        <v>1486.7349066574784</v>
      </c>
      <c r="ED168" s="196"/>
      <c r="EE168" s="197"/>
      <c r="EF168" s="198">
        <v>-194837.35545999993</v>
      </c>
      <c r="EH168" s="196">
        <v>14925256.645246556</v>
      </c>
      <c r="EI168" s="198">
        <v>1243771.3871038796</v>
      </c>
      <c r="EK168" s="199">
        <v>13</v>
      </c>
    </row>
    <row r="169" spans="1:141" ht="13.8" x14ac:dyDescent="0.25">
      <c r="A169" s="30">
        <v>504</v>
      </c>
      <c r="B169" s="235" t="s">
        <v>824</v>
      </c>
      <c r="C169" s="180">
        <v>1882</v>
      </c>
      <c r="D169" s="180">
        <v>4512865.4173700772</v>
      </c>
      <c r="E169" s="181">
        <v>1395384.5046377494</v>
      </c>
      <c r="F169" s="200">
        <v>-476143</v>
      </c>
      <c r="G169" s="181">
        <f t="shared" si="104"/>
        <v>4036722.4173700772</v>
      </c>
      <c r="H169" s="183">
        <f t="shared" si="73"/>
        <v>2144.9109550319222</v>
      </c>
      <c r="I169" s="184">
        <v>1100477.7325547801</v>
      </c>
      <c r="J169" s="181">
        <f t="shared" si="74"/>
        <v>5137200.1499248575</v>
      </c>
      <c r="K169" s="183">
        <f t="shared" si="75"/>
        <v>2729.6493889080007</v>
      </c>
      <c r="L169" s="185">
        <v>909589.97920000006</v>
      </c>
      <c r="M169" s="185">
        <v>32790.1924</v>
      </c>
      <c r="N169" s="186">
        <v>-876799.78680000012</v>
      </c>
      <c r="O169" s="187">
        <v>903</v>
      </c>
      <c r="P169" s="159">
        <f t="shared" si="76"/>
        <v>4261303.3631248577</v>
      </c>
      <c r="Q169" s="188">
        <v>98585</v>
      </c>
      <c r="R169" s="189"/>
      <c r="S169" s="190"/>
      <c r="U169" s="184"/>
      <c r="W169" s="82">
        <v>503</v>
      </c>
      <c r="X169" s="82" t="s">
        <v>592</v>
      </c>
      <c r="Y169" s="192">
        <v>7654</v>
      </c>
      <c r="Z169" s="192">
        <v>14119262.616053382</v>
      </c>
      <c r="AA169" s="192">
        <v>4221568.0936756711</v>
      </c>
      <c r="AB169" s="192">
        <v>-105319</v>
      </c>
      <c r="AD169" s="193">
        <f t="shared" si="94"/>
        <v>14013943.616053382</v>
      </c>
      <c r="AE169" s="194"/>
      <c r="AF169" s="149">
        <v>4101260.9112769067</v>
      </c>
      <c r="AG169" s="194"/>
      <c r="AH169" s="149">
        <f t="shared" si="95"/>
        <v>-100483.65067680711</v>
      </c>
      <c r="AI169" s="149">
        <v>-143714.98875868926</v>
      </c>
      <c r="AJ169" s="192"/>
      <c r="AK169" s="192">
        <f t="shared" si="96"/>
        <v>18014720.876653481</v>
      </c>
      <c r="AL169" s="195">
        <f t="shared" si="77"/>
        <v>2353.6348153453723</v>
      </c>
      <c r="AM169" s="194"/>
      <c r="AN169" s="149">
        <v>0</v>
      </c>
      <c r="AP169" s="147">
        <f t="shared" si="78"/>
        <v>-873628.1722991243</v>
      </c>
      <c r="AQ169" s="148">
        <f t="shared" si="79"/>
        <v>-4.6252225116920349E-2</v>
      </c>
      <c r="AR169" s="149">
        <f t="shared" si="97"/>
        <v>-114.14007999727258</v>
      </c>
      <c r="AT169" s="82">
        <v>503</v>
      </c>
      <c r="AU169" s="82" t="s">
        <v>592</v>
      </c>
      <c r="AV169" s="192">
        <v>7654</v>
      </c>
      <c r="AW169" s="192">
        <v>14025449.72981024</v>
      </c>
      <c r="AX169" s="192">
        <v>4219069.6301495377</v>
      </c>
      <c r="AY169" s="192">
        <v>-105319</v>
      </c>
      <c r="BA169" s="193">
        <f t="shared" si="98"/>
        <v>13920130.72981024</v>
      </c>
      <c r="BB169" s="194"/>
      <c r="BC169" s="149">
        <v>4101260.9112769067</v>
      </c>
      <c r="BD169" s="194"/>
      <c r="BE169" s="149">
        <v>-143714.98875868926</v>
      </c>
      <c r="BF169" s="192"/>
      <c r="BG169" s="192">
        <f t="shared" si="99"/>
        <v>17877676.652328454</v>
      </c>
      <c r="BH169" s="195">
        <f t="shared" si="80"/>
        <v>2335.7298997032212</v>
      </c>
      <c r="BI169" s="194"/>
      <c r="BJ169" s="149">
        <v>0</v>
      </c>
      <c r="BL169" s="147">
        <f t="shared" si="81"/>
        <v>-1010672.3966241516</v>
      </c>
      <c r="BM169" s="148">
        <f t="shared" si="82"/>
        <v>-5.3507714941354034E-2</v>
      </c>
      <c r="BN169" s="149">
        <f t="shared" si="100"/>
        <v>-132.04499563942403</v>
      </c>
      <c r="BP169" s="82">
        <v>503</v>
      </c>
      <c r="BQ169" s="82" t="s">
        <v>592</v>
      </c>
      <c r="BR169" s="192">
        <v>7654</v>
      </c>
      <c r="BS169" s="192">
        <v>14175512.361958303</v>
      </c>
      <c r="BT169" s="192">
        <v>4362913.7303701434</v>
      </c>
      <c r="BU169" s="192">
        <v>-105319</v>
      </c>
      <c r="BW169" s="193">
        <f t="shared" si="101"/>
        <v>14070193.361958303</v>
      </c>
      <c r="BX169" s="194"/>
      <c r="BY169" s="149">
        <v>4068236.4803615753</v>
      </c>
      <c r="BZ169" s="194"/>
      <c r="CA169" s="149">
        <v>-668333.11845504236</v>
      </c>
      <c r="CB169" s="192"/>
      <c r="CC169" s="192">
        <f t="shared" si="102"/>
        <v>17470096.723864835</v>
      </c>
      <c r="CD169" s="195">
        <f t="shared" si="83"/>
        <v>2282.4793211216142</v>
      </c>
      <c r="CE169" s="194"/>
      <c r="CF169" s="149">
        <v>0</v>
      </c>
      <c r="CH169" s="147">
        <f t="shared" si="84"/>
        <v>-1418252.3250877708</v>
      </c>
      <c r="CI169" s="148">
        <f t="shared" si="85"/>
        <v>-7.5086092564898649E-2</v>
      </c>
      <c r="CJ169" s="149">
        <f t="shared" si="103"/>
        <v>-185.29557422103093</v>
      </c>
      <c r="CL169" s="82">
        <v>503</v>
      </c>
      <c r="CM169" s="82" t="s">
        <v>592</v>
      </c>
      <c r="CN169" s="192">
        <v>7654</v>
      </c>
      <c r="CO169" s="192">
        <v>13470614.080963362</v>
      </c>
      <c r="CP169" s="192">
        <v>4243076.7349925684</v>
      </c>
      <c r="CQ169" s="192">
        <v>-105319</v>
      </c>
      <c r="CS169" s="193">
        <f t="shared" si="86"/>
        <v>13365295.080963362</v>
      </c>
      <c r="CT169" s="194"/>
      <c r="CU169" s="149">
        <v>4068236.4803615753</v>
      </c>
      <c r="CV169" s="194"/>
      <c r="CW169" s="149">
        <v>-668333.11845504236</v>
      </c>
      <c r="CX169" s="192"/>
      <c r="CY169" s="192">
        <f t="shared" si="87"/>
        <v>16765198.442869896</v>
      </c>
      <c r="CZ169" s="195">
        <f t="shared" si="88"/>
        <v>2190.3839094421082</v>
      </c>
      <c r="DA169" s="194"/>
      <c r="DB169" s="149">
        <v>0</v>
      </c>
      <c r="DD169" s="147">
        <f t="shared" si="89"/>
        <v>-2123150.6060827095</v>
      </c>
      <c r="DE169" s="148">
        <f t="shared" si="90"/>
        <v>-0.11240530342700555</v>
      </c>
      <c r="DF169" s="149">
        <f t="shared" si="91"/>
        <v>-277.39098590053692</v>
      </c>
      <c r="DH169" s="196">
        <v>193872.20844000002</v>
      </c>
      <c r="DI169" s="197">
        <v>304497.08800000005</v>
      </c>
      <c r="DJ169" s="198">
        <f t="shared" si="92"/>
        <v>110624.87956000003</v>
      </c>
      <c r="DL169" s="196" t="e">
        <f>#REF!+DJ169</f>
        <v>#REF!</v>
      </c>
      <c r="DM169" s="198" t="e">
        <f t="shared" si="93"/>
        <v>#REF!</v>
      </c>
      <c r="DN169" s="82">
        <v>503</v>
      </c>
      <c r="DO169" s="82" t="s">
        <v>876</v>
      </c>
      <c r="DP169" s="192">
        <v>7766</v>
      </c>
      <c r="DQ169" s="192">
        <v>15040782.886305574</v>
      </c>
      <c r="DR169" s="192">
        <v>4243076.7349925684</v>
      </c>
      <c r="DS169" s="192">
        <v>-154801</v>
      </c>
      <c r="DU169" s="193">
        <v>14935463.886305574</v>
      </c>
      <c r="DV169" s="194"/>
      <c r="DW169" s="149">
        <v>3819685.9009634033</v>
      </c>
      <c r="DX169" s="194"/>
      <c r="DY169" s="149">
        <v>133199.26168362721</v>
      </c>
      <c r="DZ169" s="192"/>
      <c r="EA169" s="192">
        <v>18888349.048952606</v>
      </c>
      <c r="EB169" s="195">
        <v>2432.185043645713</v>
      </c>
      <c r="ED169" s="196"/>
      <c r="EE169" s="197"/>
      <c r="EF169" s="198">
        <v>110624.87956000003</v>
      </c>
      <c r="EH169" s="196">
        <v>18998973.928512607</v>
      </c>
      <c r="EI169" s="198">
        <v>1583247.8273760506</v>
      </c>
      <c r="EK169" s="199">
        <v>2</v>
      </c>
    </row>
    <row r="170" spans="1:141" ht="13.8" x14ac:dyDescent="0.25">
      <c r="A170" s="30">
        <v>505</v>
      </c>
      <c r="B170" s="235" t="s">
        <v>213</v>
      </c>
      <c r="C170" s="180">
        <v>20721</v>
      </c>
      <c r="D170" s="180">
        <v>26859120.169547249</v>
      </c>
      <c r="E170" s="181">
        <v>3940254.6948773111</v>
      </c>
      <c r="F170" s="200">
        <v>-2536540</v>
      </c>
      <c r="G170" s="181">
        <f t="shared" si="104"/>
        <v>24322580.169547249</v>
      </c>
      <c r="H170" s="183">
        <f t="shared" si="73"/>
        <v>1173.8130480935886</v>
      </c>
      <c r="I170" s="184">
        <v>8358177.6224264363</v>
      </c>
      <c r="J170" s="181">
        <f t="shared" si="74"/>
        <v>32680757.791973684</v>
      </c>
      <c r="K170" s="183">
        <f t="shared" si="75"/>
        <v>1577.1805314402627</v>
      </c>
      <c r="L170" s="185">
        <v>2080743.2688560004</v>
      </c>
      <c r="M170" s="185">
        <v>981856.43360000011</v>
      </c>
      <c r="N170" s="186">
        <v>-1098886.8352560003</v>
      </c>
      <c r="O170" s="187">
        <v>-10068</v>
      </c>
      <c r="P170" s="159">
        <f t="shared" si="76"/>
        <v>31571802.956717685</v>
      </c>
      <c r="Q170" s="188">
        <v>1673724</v>
      </c>
      <c r="R170" s="189"/>
      <c r="S170" s="190"/>
      <c r="U170" s="184"/>
      <c r="W170" s="82">
        <v>504</v>
      </c>
      <c r="X170" s="82" t="s">
        <v>593</v>
      </c>
      <c r="Y170" s="192">
        <v>1882</v>
      </c>
      <c r="Z170" s="192">
        <v>4508927.6427657679</v>
      </c>
      <c r="AA170" s="192">
        <v>1395384.5046377494</v>
      </c>
      <c r="AB170" s="192">
        <v>-411778</v>
      </c>
      <c r="AD170" s="193">
        <f t="shared" si="94"/>
        <v>4097149.6427657679</v>
      </c>
      <c r="AE170" s="194"/>
      <c r="AF170" s="149">
        <v>1127527.7276003896</v>
      </c>
      <c r="AG170" s="194"/>
      <c r="AH170" s="149">
        <f t="shared" si="95"/>
        <v>-23846.305085555781</v>
      </c>
      <c r="AI170" s="149">
        <v>-34105.761924690247</v>
      </c>
      <c r="AJ170" s="192"/>
      <c r="AK170" s="192">
        <f t="shared" si="96"/>
        <v>5200831.0652806023</v>
      </c>
      <c r="AL170" s="195">
        <f t="shared" si="77"/>
        <v>2763.4596521150916</v>
      </c>
      <c r="AM170" s="194"/>
      <c r="AN170" s="149">
        <v>0</v>
      </c>
      <c r="AP170" s="147">
        <f t="shared" si="78"/>
        <v>-142509.93214428425</v>
      </c>
      <c r="AQ170" s="148">
        <f t="shared" si="79"/>
        <v>-2.6670566638543933E-2</v>
      </c>
      <c r="AR170" s="149">
        <f t="shared" si="97"/>
        <v>-75.722599439045823</v>
      </c>
      <c r="AT170" s="82">
        <v>504</v>
      </c>
      <c r="AU170" s="82" t="s">
        <v>593</v>
      </c>
      <c r="AV170" s="192">
        <v>1882</v>
      </c>
      <c r="AW170" s="192">
        <v>4491237.7759832116</v>
      </c>
      <c r="AX170" s="192">
        <v>1397337.2779020229</v>
      </c>
      <c r="AY170" s="192">
        <v>-411778</v>
      </c>
      <c r="BA170" s="193">
        <f t="shared" si="98"/>
        <v>4079459.7759832116</v>
      </c>
      <c r="BB170" s="194"/>
      <c r="BC170" s="149">
        <v>1127527.7276003896</v>
      </c>
      <c r="BD170" s="194"/>
      <c r="BE170" s="149">
        <v>-34105.761924690247</v>
      </c>
      <c r="BF170" s="192"/>
      <c r="BG170" s="192">
        <f t="shared" si="99"/>
        <v>5172881.7416589102</v>
      </c>
      <c r="BH170" s="195">
        <f t="shared" si="80"/>
        <v>2748.6087894043094</v>
      </c>
      <c r="BI170" s="194"/>
      <c r="BJ170" s="149">
        <v>0</v>
      </c>
      <c r="BL170" s="147">
        <f t="shared" si="81"/>
        <v>-170459.25576597638</v>
      </c>
      <c r="BM170" s="148">
        <f t="shared" si="82"/>
        <v>-3.1901249770157979E-2</v>
      </c>
      <c r="BN170" s="149">
        <f t="shared" si="100"/>
        <v>-90.573462149828046</v>
      </c>
      <c r="BP170" s="82">
        <v>504</v>
      </c>
      <c r="BQ170" s="82" t="s">
        <v>593</v>
      </c>
      <c r="BR170" s="192">
        <v>1882</v>
      </c>
      <c r="BS170" s="192">
        <v>4587317.0265441677</v>
      </c>
      <c r="BT170" s="192">
        <v>1492179.8023179399</v>
      </c>
      <c r="BU170" s="192">
        <v>-411778</v>
      </c>
      <c r="BW170" s="193">
        <f t="shared" si="101"/>
        <v>4175539.0265441677</v>
      </c>
      <c r="BX170" s="194"/>
      <c r="BY170" s="149">
        <v>1120521.5390881391</v>
      </c>
      <c r="BZ170" s="194"/>
      <c r="CA170" s="149">
        <v>-158605.65708067326</v>
      </c>
      <c r="CB170" s="192"/>
      <c r="CC170" s="192">
        <f t="shared" si="102"/>
        <v>5137454.9085516334</v>
      </c>
      <c r="CD170" s="195">
        <f t="shared" si="83"/>
        <v>2729.784754809582</v>
      </c>
      <c r="CE170" s="194"/>
      <c r="CF170" s="149">
        <v>0</v>
      </c>
      <c r="CH170" s="147">
        <f t="shared" si="84"/>
        <v>-205886.0888732532</v>
      </c>
      <c r="CI170" s="148">
        <f t="shared" si="85"/>
        <v>-3.8531340030979827E-2</v>
      </c>
      <c r="CJ170" s="149">
        <f t="shared" si="103"/>
        <v>-109.39749674455537</v>
      </c>
      <c r="CL170" s="82">
        <v>504</v>
      </c>
      <c r="CM170" s="82" t="s">
        <v>593</v>
      </c>
      <c r="CN170" s="192">
        <v>1882</v>
      </c>
      <c r="CO170" s="192">
        <v>4271083.694518893</v>
      </c>
      <c r="CP170" s="192">
        <v>1391287.7549060185</v>
      </c>
      <c r="CQ170" s="192">
        <v>-411778</v>
      </c>
      <c r="CS170" s="193">
        <f t="shared" si="86"/>
        <v>3859305.694518893</v>
      </c>
      <c r="CT170" s="194"/>
      <c r="CU170" s="149">
        <v>1120521.5390881391</v>
      </c>
      <c r="CV170" s="194"/>
      <c r="CW170" s="149">
        <v>-158605.65708067326</v>
      </c>
      <c r="CX170" s="192"/>
      <c r="CY170" s="192">
        <f t="shared" si="87"/>
        <v>4821221.5765263587</v>
      </c>
      <c r="CZ170" s="195">
        <f t="shared" si="88"/>
        <v>2561.7542914592768</v>
      </c>
      <c r="DA170" s="194"/>
      <c r="DB170" s="149">
        <v>0</v>
      </c>
      <c r="DD170" s="147">
        <f t="shared" si="89"/>
        <v>-522119.42089852784</v>
      </c>
      <c r="DE170" s="148">
        <f t="shared" si="90"/>
        <v>-9.7714037182008898E-2</v>
      </c>
      <c r="DF170" s="149">
        <f t="shared" si="91"/>
        <v>-277.42796009486068</v>
      </c>
      <c r="DH170" s="196">
        <v>822128.54397999996</v>
      </c>
      <c r="DI170" s="197">
        <v>13593.62</v>
      </c>
      <c r="DJ170" s="198">
        <f t="shared" si="92"/>
        <v>-808534.92397999996</v>
      </c>
      <c r="DL170" s="196" t="e">
        <f>#REF!+DJ170</f>
        <v>#REF!</v>
      </c>
      <c r="DM170" s="198" t="e">
        <f t="shared" si="93"/>
        <v>#REF!</v>
      </c>
      <c r="DN170" s="82">
        <v>504</v>
      </c>
      <c r="DO170" s="82" t="s">
        <v>824</v>
      </c>
      <c r="DP170" s="192">
        <v>1922</v>
      </c>
      <c r="DQ170" s="192">
        <v>4670709.8387837736</v>
      </c>
      <c r="DR170" s="192">
        <v>1391287.7549060185</v>
      </c>
      <c r="DS170" s="192">
        <v>-413362</v>
      </c>
      <c r="DU170" s="193">
        <v>4258931.8387837736</v>
      </c>
      <c r="DV170" s="194"/>
      <c r="DW170" s="149">
        <v>1052798.9391522668</v>
      </c>
      <c r="DX170" s="194"/>
      <c r="DY170" s="149">
        <v>31610.219488846593</v>
      </c>
      <c r="DZ170" s="192"/>
      <c r="EA170" s="192">
        <v>5343340.9974248866</v>
      </c>
      <c r="EB170" s="195">
        <v>2780.0941713969232</v>
      </c>
      <c r="ED170" s="196"/>
      <c r="EE170" s="197"/>
      <c r="EF170" s="198">
        <v>-808534.92397999996</v>
      </c>
      <c r="EH170" s="196">
        <v>4534806.0734448861</v>
      </c>
      <c r="EI170" s="198">
        <v>377900.5061204072</v>
      </c>
      <c r="EK170" s="199">
        <v>1</v>
      </c>
    </row>
    <row r="171" spans="1:141" ht="13.8" x14ac:dyDescent="0.25">
      <c r="A171" s="30">
        <v>507</v>
      </c>
      <c r="B171" s="235" t="s">
        <v>214</v>
      </c>
      <c r="C171" s="180">
        <v>5791</v>
      </c>
      <c r="D171" s="180">
        <v>16422300.786405703</v>
      </c>
      <c r="E171" s="181">
        <v>3645790.4947450929</v>
      </c>
      <c r="F171" s="200">
        <v>-190973</v>
      </c>
      <c r="G171" s="181">
        <f t="shared" si="104"/>
        <v>16231327.786405703</v>
      </c>
      <c r="H171" s="183">
        <f t="shared" si="73"/>
        <v>2802.8540470394928</v>
      </c>
      <c r="I171" s="184">
        <v>3312126.641633885</v>
      </c>
      <c r="J171" s="181">
        <f t="shared" si="74"/>
        <v>19543454.428039588</v>
      </c>
      <c r="K171" s="183">
        <f t="shared" si="75"/>
        <v>3374.7978635882555</v>
      </c>
      <c r="L171" s="185">
        <v>82153.301999999996</v>
      </c>
      <c r="M171" s="185">
        <v>276049.32040000003</v>
      </c>
      <c r="N171" s="186">
        <v>193896.01840000003</v>
      </c>
      <c r="O171" s="187">
        <v>116</v>
      </c>
      <c r="P171" s="159">
        <f t="shared" si="76"/>
        <v>19737466.446439587</v>
      </c>
      <c r="Q171" s="188">
        <v>243581</v>
      </c>
      <c r="R171" s="189"/>
      <c r="S171" s="190"/>
      <c r="U171" s="184"/>
      <c r="W171" s="82">
        <v>505</v>
      </c>
      <c r="X171" s="82" t="s">
        <v>594</v>
      </c>
      <c r="Y171" s="192">
        <v>20721</v>
      </c>
      <c r="Z171" s="192">
        <v>26842666.764387544</v>
      </c>
      <c r="AA171" s="192">
        <v>3940254.6948773111</v>
      </c>
      <c r="AB171" s="192">
        <v>-2059394</v>
      </c>
      <c r="AD171" s="193">
        <f t="shared" si="94"/>
        <v>24783272.764387544</v>
      </c>
      <c r="AE171" s="194"/>
      <c r="AF171" s="149">
        <v>8677627.2659407184</v>
      </c>
      <c r="AG171" s="194"/>
      <c r="AH171" s="149">
        <f t="shared" si="95"/>
        <v>-314894.17358821584</v>
      </c>
      <c r="AI171" s="149">
        <v>-450371.89943430875</v>
      </c>
      <c r="AJ171" s="192"/>
      <c r="AK171" s="192">
        <f t="shared" si="96"/>
        <v>33146005.856740046</v>
      </c>
      <c r="AL171" s="195">
        <f t="shared" si="77"/>
        <v>1599.6335049823872</v>
      </c>
      <c r="AM171" s="194"/>
      <c r="AN171" s="149">
        <v>0</v>
      </c>
      <c r="AP171" s="147">
        <f t="shared" si="78"/>
        <v>-5875445.466928605</v>
      </c>
      <c r="AQ171" s="148">
        <f t="shared" si="79"/>
        <v>-0.15056962946339275</v>
      </c>
      <c r="AR171" s="149">
        <f t="shared" si="97"/>
        <v>-283.55028555227091</v>
      </c>
      <c r="AT171" s="82">
        <v>505</v>
      </c>
      <c r="AU171" s="82" t="s">
        <v>594</v>
      </c>
      <c r="AV171" s="192">
        <v>20721</v>
      </c>
      <c r="AW171" s="192">
        <v>26716516.096787348</v>
      </c>
      <c r="AX171" s="192">
        <v>4017599.4594257534</v>
      </c>
      <c r="AY171" s="192">
        <v>-2059394</v>
      </c>
      <c r="BA171" s="193">
        <f t="shared" si="98"/>
        <v>24657122.096787348</v>
      </c>
      <c r="BB171" s="194"/>
      <c r="BC171" s="149">
        <v>8677627.2659407184</v>
      </c>
      <c r="BD171" s="194"/>
      <c r="BE171" s="149">
        <v>-450371.89943430875</v>
      </c>
      <c r="BF171" s="192"/>
      <c r="BG171" s="192">
        <f t="shared" si="99"/>
        <v>32884377.463293757</v>
      </c>
      <c r="BH171" s="195">
        <f t="shared" si="80"/>
        <v>1587.0072613915233</v>
      </c>
      <c r="BI171" s="194"/>
      <c r="BJ171" s="149">
        <v>0</v>
      </c>
      <c r="BL171" s="147">
        <f t="shared" si="81"/>
        <v>-6137073.860374894</v>
      </c>
      <c r="BM171" s="148">
        <f t="shared" si="82"/>
        <v>-0.1572743619777264</v>
      </c>
      <c r="BN171" s="149">
        <f t="shared" si="100"/>
        <v>-296.1765291431347</v>
      </c>
      <c r="BP171" s="82">
        <v>505</v>
      </c>
      <c r="BQ171" s="82" t="s">
        <v>594</v>
      </c>
      <c r="BR171" s="192">
        <v>20721</v>
      </c>
      <c r="BS171" s="192">
        <v>27222823.572173059</v>
      </c>
      <c r="BT171" s="192">
        <v>4504680.7000814965</v>
      </c>
      <c r="BU171" s="192">
        <v>-2059394</v>
      </c>
      <c r="BW171" s="193">
        <f t="shared" si="101"/>
        <v>25163429.572173059</v>
      </c>
      <c r="BX171" s="194"/>
      <c r="BY171" s="149">
        <v>8568896.8754854202</v>
      </c>
      <c r="BZ171" s="194"/>
      <c r="CA171" s="149">
        <v>-2094412.4103774349</v>
      </c>
      <c r="CB171" s="192"/>
      <c r="CC171" s="192">
        <f t="shared" si="102"/>
        <v>31637914.037281044</v>
      </c>
      <c r="CD171" s="195">
        <f t="shared" si="83"/>
        <v>1526.8526633502747</v>
      </c>
      <c r="CE171" s="194"/>
      <c r="CF171" s="149">
        <v>0</v>
      </c>
      <c r="CH171" s="147">
        <f t="shared" si="84"/>
        <v>-7383537.2863876075</v>
      </c>
      <c r="CI171" s="148">
        <f t="shared" si="85"/>
        <v>-0.18921739289356176</v>
      </c>
      <c r="CJ171" s="149">
        <f t="shared" si="103"/>
        <v>-356.33112718438338</v>
      </c>
      <c r="CL171" s="82">
        <v>505</v>
      </c>
      <c r="CM171" s="82" t="s">
        <v>594</v>
      </c>
      <c r="CN171" s="192">
        <v>20721</v>
      </c>
      <c r="CO171" s="192">
        <v>27682179.601534661</v>
      </c>
      <c r="CP171" s="192">
        <v>5156981.7475849837</v>
      </c>
      <c r="CQ171" s="192">
        <v>-2059394</v>
      </c>
      <c r="CS171" s="193">
        <f t="shared" si="86"/>
        <v>25622785.601534661</v>
      </c>
      <c r="CT171" s="194"/>
      <c r="CU171" s="149">
        <v>8568896.8754854202</v>
      </c>
      <c r="CV171" s="194"/>
      <c r="CW171" s="149">
        <v>-2094412.4103774349</v>
      </c>
      <c r="CX171" s="192"/>
      <c r="CY171" s="192">
        <f t="shared" si="87"/>
        <v>32097270.066642649</v>
      </c>
      <c r="CZ171" s="195">
        <f t="shared" si="88"/>
        <v>1549.0212859728126</v>
      </c>
      <c r="DA171" s="194"/>
      <c r="DB171" s="149">
        <v>0</v>
      </c>
      <c r="DD171" s="147">
        <f t="shared" si="89"/>
        <v>-6924181.2570260018</v>
      </c>
      <c r="DE171" s="148">
        <f t="shared" si="90"/>
        <v>-0.17744550810251658</v>
      </c>
      <c r="DF171" s="149">
        <f t="shared" si="91"/>
        <v>-334.16250456184554</v>
      </c>
      <c r="DH171" s="196">
        <v>1875131.13004</v>
      </c>
      <c r="DI171" s="197">
        <v>834920.14040000003</v>
      </c>
      <c r="DJ171" s="198">
        <f t="shared" si="92"/>
        <v>-1040210.9896399999</v>
      </c>
      <c r="DL171" s="196" t="e">
        <f>#REF!+DJ171</f>
        <v>#REF!</v>
      </c>
      <c r="DM171" s="198" t="e">
        <f t="shared" si="93"/>
        <v>#REF!</v>
      </c>
      <c r="DN171" s="82">
        <v>505</v>
      </c>
      <c r="DO171" s="82" t="s">
        <v>213</v>
      </c>
      <c r="DP171" s="192">
        <v>20686</v>
      </c>
      <c r="DQ171" s="192">
        <v>32635183.741065551</v>
      </c>
      <c r="DR171" s="192">
        <v>5156981.7475849837</v>
      </c>
      <c r="DS171" s="192">
        <v>-2123486</v>
      </c>
      <c r="DU171" s="193">
        <v>30575789.741065551</v>
      </c>
      <c r="DV171" s="194"/>
      <c r="DW171" s="149">
        <v>8028243.7233164413</v>
      </c>
      <c r="DX171" s="194"/>
      <c r="DY171" s="149">
        <v>417417.85928665957</v>
      </c>
      <c r="DZ171" s="192"/>
      <c r="EA171" s="192">
        <v>39021451.323668651</v>
      </c>
      <c r="EB171" s="195">
        <v>1886.37007269016</v>
      </c>
      <c r="ED171" s="196"/>
      <c r="EE171" s="197"/>
      <c r="EF171" s="198">
        <v>-1040210.9896399999</v>
      </c>
      <c r="EH171" s="196">
        <v>37981240.334028654</v>
      </c>
      <c r="EI171" s="198">
        <v>3165103.3611690546</v>
      </c>
      <c r="EK171" s="199">
        <v>1</v>
      </c>
    </row>
    <row r="172" spans="1:141" ht="13.8" x14ac:dyDescent="0.25">
      <c r="A172" s="30">
        <v>508</v>
      </c>
      <c r="B172" s="235" t="s">
        <v>215</v>
      </c>
      <c r="C172" s="180">
        <v>9855</v>
      </c>
      <c r="D172" s="180">
        <v>21973222.540976301</v>
      </c>
      <c r="E172" s="181">
        <v>4107222.0650631208</v>
      </c>
      <c r="F172" s="200">
        <v>-1089685</v>
      </c>
      <c r="G172" s="181">
        <f t="shared" si="104"/>
        <v>20883537.540976301</v>
      </c>
      <c r="H172" s="183">
        <f t="shared" si="73"/>
        <v>2119.0804201903907</v>
      </c>
      <c r="I172" s="184">
        <v>4820654.7987624956</v>
      </c>
      <c r="J172" s="181">
        <f t="shared" si="74"/>
        <v>25704192.339738797</v>
      </c>
      <c r="K172" s="183">
        <f t="shared" si="75"/>
        <v>2608.2386950521359</v>
      </c>
      <c r="L172" s="185">
        <v>153850.7292</v>
      </c>
      <c r="M172" s="185">
        <v>411335.53720000002</v>
      </c>
      <c r="N172" s="186">
        <v>257484.80800000002</v>
      </c>
      <c r="O172" s="187">
        <v>4942</v>
      </c>
      <c r="P172" s="159">
        <f t="shared" si="76"/>
        <v>25966619.147738796</v>
      </c>
      <c r="Q172" s="188">
        <v>633151</v>
      </c>
      <c r="R172" s="189"/>
      <c r="S172" s="190"/>
      <c r="U172" s="184"/>
      <c r="W172" s="82">
        <v>507</v>
      </c>
      <c r="X172" s="82" t="s">
        <v>595</v>
      </c>
      <c r="Y172" s="192">
        <v>5791</v>
      </c>
      <c r="Z172" s="192">
        <v>16410431.228905302</v>
      </c>
      <c r="AA172" s="192">
        <v>3645790.4947450911</v>
      </c>
      <c r="AB172" s="192">
        <v>-246054</v>
      </c>
      <c r="AD172" s="193">
        <f t="shared" si="94"/>
        <v>16164377.228905302</v>
      </c>
      <c r="AE172" s="194"/>
      <c r="AF172" s="149">
        <v>3390178.434062467</v>
      </c>
      <c r="AG172" s="194"/>
      <c r="AH172" s="149">
        <f t="shared" si="95"/>
        <v>-84428.795168957149</v>
      </c>
      <c r="AI172" s="149">
        <v>-120752.81169513639</v>
      </c>
      <c r="AJ172" s="192"/>
      <c r="AK172" s="192">
        <f t="shared" si="96"/>
        <v>19470126.867798809</v>
      </c>
      <c r="AL172" s="195">
        <f t="shared" si="77"/>
        <v>3362.1355323430857</v>
      </c>
      <c r="AM172" s="194"/>
      <c r="AN172" s="149">
        <v>0</v>
      </c>
      <c r="AP172" s="147">
        <f t="shared" si="78"/>
        <v>-1214692.7470258474</v>
      </c>
      <c r="AQ172" s="148">
        <f t="shared" si="79"/>
        <v>-5.8723874302258172E-2</v>
      </c>
      <c r="AR172" s="149">
        <f t="shared" si="97"/>
        <v>-209.75526627971809</v>
      </c>
      <c r="AT172" s="82">
        <v>507</v>
      </c>
      <c r="AU172" s="82" t="s">
        <v>595</v>
      </c>
      <c r="AV172" s="192">
        <v>5791</v>
      </c>
      <c r="AW172" s="192">
        <v>16338844.017029062</v>
      </c>
      <c r="AX172" s="192">
        <v>3636530.7398224268</v>
      </c>
      <c r="AY172" s="192">
        <v>-246054</v>
      </c>
      <c r="BA172" s="193">
        <f t="shared" si="98"/>
        <v>16092790.017029062</v>
      </c>
      <c r="BB172" s="194"/>
      <c r="BC172" s="149">
        <v>3390178.434062467</v>
      </c>
      <c r="BD172" s="194"/>
      <c r="BE172" s="149">
        <v>-120752.81169513639</v>
      </c>
      <c r="BF172" s="192"/>
      <c r="BG172" s="192">
        <f t="shared" si="99"/>
        <v>19362215.639396392</v>
      </c>
      <c r="BH172" s="195">
        <f t="shared" si="80"/>
        <v>3343.5012328434455</v>
      </c>
      <c r="BI172" s="194"/>
      <c r="BJ172" s="149">
        <v>0</v>
      </c>
      <c r="BL172" s="147">
        <f t="shared" si="81"/>
        <v>-1322603.9754282646</v>
      </c>
      <c r="BM172" s="148">
        <f t="shared" si="82"/>
        <v>-6.3940802968393509E-2</v>
      </c>
      <c r="BN172" s="149">
        <f t="shared" si="100"/>
        <v>-228.38956577935841</v>
      </c>
      <c r="BP172" s="82">
        <v>507</v>
      </c>
      <c r="BQ172" s="82" t="s">
        <v>595</v>
      </c>
      <c r="BR172" s="192">
        <v>5791</v>
      </c>
      <c r="BS172" s="192">
        <v>16492789.238663854</v>
      </c>
      <c r="BT172" s="192">
        <v>3786621.6087396559</v>
      </c>
      <c r="BU172" s="192">
        <v>-246054</v>
      </c>
      <c r="BW172" s="193">
        <f t="shared" si="101"/>
        <v>16246735.238663854</v>
      </c>
      <c r="BX172" s="194"/>
      <c r="BY172" s="149">
        <v>3383535.9686796418</v>
      </c>
      <c r="BZ172" s="194"/>
      <c r="CA172" s="149">
        <v>-561549.66089120309</v>
      </c>
      <c r="CB172" s="192"/>
      <c r="CC172" s="192">
        <f t="shared" si="102"/>
        <v>19068721.546452295</v>
      </c>
      <c r="CD172" s="195">
        <f t="shared" si="83"/>
        <v>3292.8201599814015</v>
      </c>
      <c r="CE172" s="194"/>
      <c r="CF172" s="149">
        <v>0</v>
      </c>
      <c r="CH172" s="147">
        <f t="shared" si="84"/>
        <v>-1616098.0683723614</v>
      </c>
      <c r="CI172" s="148">
        <f t="shared" si="85"/>
        <v>-7.8129666995699398E-2</v>
      </c>
      <c r="CJ172" s="149">
        <f t="shared" si="103"/>
        <v>-279.07063864140241</v>
      </c>
      <c r="CL172" s="82">
        <v>507</v>
      </c>
      <c r="CM172" s="82" t="s">
        <v>595</v>
      </c>
      <c r="CN172" s="192">
        <v>5791</v>
      </c>
      <c r="CO172" s="192">
        <v>16306823.62504399</v>
      </c>
      <c r="CP172" s="192">
        <v>3790480.5070642829</v>
      </c>
      <c r="CQ172" s="192">
        <v>-246054</v>
      </c>
      <c r="CS172" s="193">
        <f t="shared" si="86"/>
        <v>16060769.62504399</v>
      </c>
      <c r="CT172" s="194"/>
      <c r="CU172" s="149">
        <v>3383535.9686796418</v>
      </c>
      <c r="CV172" s="194"/>
      <c r="CW172" s="149">
        <v>-561549.66089120309</v>
      </c>
      <c r="CX172" s="192"/>
      <c r="CY172" s="192">
        <f t="shared" si="87"/>
        <v>18882755.932832431</v>
      </c>
      <c r="CZ172" s="195">
        <f t="shared" si="88"/>
        <v>3260.7072928393077</v>
      </c>
      <c r="DA172" s="194"/>
      <c r="DB172" s="149">
        <v>0</v>
      </c>
      <c r="DD172" s="147">
        <f t="shared" si="89"/>
        <v>-1802063.6819922253</v>
      </c>
      <c r="DE172" s="148">
        <f t="shared" si="90"/>
        <v>-8.712010622034623E-2</v>
      </c>
      <c r="DF172" s="149">
        <f t="shared" si="91"/>
        <v>-311.183505783496</v>
      </c>
      <c r="DH172" s="196">
        <v>88358.53</v>
      </c>
      <c r="DI172" s="197">
        <v>265279.49430000002</v>
      </c>
      <c r="DJ172" s="198">
        <f t="shared" si="92"/>
        <v>176920.96430000002</v>
      </c>
      <c r="DL172" s="196" t="e">
        <f>#REF!+DJ172</f>
        <v>#REF!</v>
      </c>
      <c r="DM172" s="198" t="e">
        <f t="shared" si="93"/>
        <v>#REF!</v>
      </c>
      <c r="DN172" s="82">
        <v>507</v>
      </c>
      <c r="DO172" s="82" t="s">
        <v>214</v>
      </c>
      <c r="DP172" s="192">
        <v>5924</v>
      </c>
      <c r="DQ172" s="192">
        <v>17633100.089172047</v>
      </c>
      <c r="DR172" s="192">
        <v>3790480.5070642852</v>
      </c>
      <c r="DS172" s="192">
        <v>-121962</v>
      </c>
      <c r="DU172" s="193">
        <v>17387046.089172047</v>
      </c>
      <c r="DV172" s="194"/>
      <c r="DW172" s="149">
        <v>3185856.2863400602</v>
      </c>
      <c r="DX172" s="194"/>
      <c r="DY172" s="149">
        <v>111917.23931254941</v>
      </c>
      <c r="DZ172" s="192"/>
      <c r="EA172" s="192">
        <v>20684819.614824656</v>
      </c>
      <c r="EB172" s="195">
        <v>3491.6981118880244</v>
      </c>
      <c r="ED172" s="196"/>
      <c r="EE172" s="197"/>
      <c r="EF172" s="198">
        <v>176920.96430000002</v>
      </c>
      <c r="EH172" s="196">
        <v>20861740.579124656</v>
      </c>
      <c r="EI172" s="198">
        <v>1738478.3815937212</v>
      </c>
      <c r="EK172" s="199">
        <v>10</v>
      </c>
    </row>
    <row r="173" spans="1:141" ht="13.8" x14ac:dyDescent="0.25">
      <c r="A173" s="30">
        <v>529</v>
      </c>
      <c r="B173" s="235" t="s">
        <v>825</v>
      </c>
      <c r="C173" s="180">
        <v>19314</v>
      </c>
      <c r="D173" s="180">
        <v>13507241.516385732</v>
      </c>
      <c r="E173" s="181">
        <v>-5263312.5128931608</v>
      </c>
      <c r="F173" s="200">
        <v>-790871</v>
      </c>
      <c r="G173" s="181">
        <f t="shared" si="104"/>
        <v>12716370.516385732</v>
      </c>
      <c r="H173" s="183">
        <f t="shared" si="73"/>
        <v>658.40170427595172</v>
      </c>
      <c r="I173" s="184">
        <v>6284726.0974477427</v>
      </c>
      <c r="J173" s="181">
        <f t="shared" si="74"/>
        <v>19001096.613833476</v>
      </c>
      <c r="K173" s="183">
        <f t="shared" si="75"/>
        <v>983.79914123607102</v>
      </c>
      <c r="L173" s="185">
        <v>563915.913176</v>
      </c>
      <c r="M173" s="185">
        <v>446686.35200000019</v>
      </c>
      <c r="N173" s="186">
        <v>-117229.56117599981</v>
      </c>
      <c r="O173" s="187">
        <v>7897</v>
      </c>
      <c r="P173" s="159">
        <f t="shared" si="76"/>
        <v>18891764.052657478</v>
      </c>
      <c r="Q173" s="188">
        <v>1109803</v>
      </c>
      <c r="R173" s="189"/>
      <c r="S173" s="190"/>
      <c r="U173" s="184"/>
      <c r="W173" s="82">
        <v>508</v>
      </c>
      <c r="X173" s="82" t="s">
        <v>596</v>
      </c>
      <c r="Y173" s="192">
        <v>9855</v>
      </c>
      <c r="Z173" s="192">
        <v>21949802.497902818</v>
      </c>
      <c r="AA173" s="192">
        <v>4107222.0650631138</v>
      </c>
      <c r="AB173" s="192">
        <v>-729530</v>
      </c>
      <c r="AD173" s="193">
        <f t="shared" si="94"/>
        <v>21220272.497902818</v>
      </c>
      <c r="AE173" s="194"/>
      <c r="AF173" s="149">
        <v>4979197.8852466298</v>
      </c>
      <c r="AG173" s="194"/>
      <c r="AH173" s="149">
        <f t="shared" si="95"/>
        <v>-154552.71216074418</v>
      </c>
      <c r="AI173" s="149">
        <v>-221046.3208810644</v>
      </c>
      <c r="AJ173" s="192"/>
      <c r="AK173" s="192">
        <f t="shared" si="96"/>
        <v>26044917.670988705</v>
      </c>
      <c r="AL173" s="195">
        <f t="shared" si="77"/>
        <v>2642.8125490602442</v>
      </c>
      <c r="AM173" s="194"/>
      <c r="AN173" s="149">
        <v>0</v>
      </c>
      <c r="AP173" s="147">
        <f t="shared" si="78"/>
        <v>-2695722.3941455446</v>
      </c>
      <c r="AQ173" s="148">
        <f t="shared" si="79"/>
        <v>-9.3794793297445403E-2</v>
      </c>
      <c r="AR173" s="149">
        <f t="shared" si="97"/>
        <v>-273.53854836585941</v>
      </c>
      <c r="AT173" s="82">
        <v>508</v>
      </c>
      <c r="AU173" s="82" t="s">
        <v>596</v>
      </c>
      <c r="AV173" s="192">
        <v>9855</v>
      </c>
      <c r="AW173" s="192">
        <v>21835825.241629738</v>
      </c>
      <c r="AX173" s="192">
        <v>4118138.2884722189</v>
      </c>
      <c r="AY173" s="192">
        <v>-729530</v>
      </c>
      <c r="BA173" s="193">
        <f t="shared" si="98"/>
        <v>21106295.241629738</v>
      </c>
      <c r="BB173" s="194"/>
      <c r="BC173" s="149">
        <v>4979197.8852466298</v>
      </c>
      <c r="BD173" s="194"/>
      <c r="BE173" s="149">
        <v>-221046.3208810644</v>
      </c>
      <c r="BF173" s="192"/>
      <c r="BG173" s="192">
        <f t="shared" si="99"/>
        <v>25864446.805995304</v>
      </c>
      <c r="BH173" s="195">
        <f t="shared" si="80"/>
        <v>2624.4999295784173</v>
      </c>
      <c r="BI173" s="194"/>
      <c r="BJ173" s="149">
        <v>0</v>
      </c>
      <c r="BL173" s="147">
        <f t="shared" si="81"/>
        <v>-2876193.2591389455</v>
      </c>
      <c r="BM173" s="148">
        <f t="shared" si="82"/>
        <v>-0.10007408508024508</v>
      </c>
      <c r="BN173" s="149">
        <f t="shared" si="100"/>
        <v>-291.85116784768599</v>
      </c>
      <c r="BP173" s="82">
        <v>508</v>
      </c>
      <c r="BQ173" s="82" t="s">
        <v>596</v>
      </c>
      <c r="BR173" s="192">
        <v>9855</v>
      </c>
      <c r="BS173" s="192">
        <v>21834618.171448115</v>
      </c>
      <c r="BT173" s="192">
        <v>4109897.2875752696</v>
      </c>
      <c r="BU173" s="192">
        <v>-729530</v>
      </c>
      <c r="BW173" s="193">
        <f t="shared" si="101"/>
        <v>21105088.171448115</v>
      </c>
      <c r="BX173" s="194"/>
      <c r="BY173" s="149">
        <v>4946779.5545023866</v>
      </c>
      <c r="BZ173" s="194"/>
      <c r="CA173" s="149">
        <v>-1027955.2483249494</v>
      </c>
      <c r="CB173" s="192"/>
      <c r="CC173" s="192">
        <f t="shared" si="102"/>
        <v>25023912.477625553</v>
      </c>
      <c r="CD173" s="195">
        <f t="shared" si="83"/>
        <v>2539.2097897133995</v>
      </c>
      <c r="CE173" s="194"/>
      <c r="CF173" s="149">
        <v>0</v>
      </c>
      <c r="CH173" s="147">
        <f t="shared" si="84"/>
        <v>-3716727.5875086971</v>
      </c>
      <c r="CI173" s="148">
        <f t="shared" si="85"/>
        <v>-0.12931958296981427</v>
      </c>
      <c r="CJ173" s="149">
        <f t="shared" si="103"/>
        <v>-377.14130771270391</v>
      </c>
      <c r="CL173" s="82">
        <v>508</v>
      </c>
      <c r="CM173" s="82" t="s">
        <v>596</v>
      </c>
      <c r="CN173" s="192">
        <v>9855</v>
      </c>
      <c r="CO173" s="192">
        <v>22127838.246021912</v>
      </c>
      <c r="CP173" s="192">
        <v>4445113.9048074558</v>
      </c>
      <c r="CQ173" s="192">
        <v>-729530</v>
      </c>
      <c r="CS173" s="193">
        <f t="shared" si="86"/>
        <v>21398308.246021912</v>
      </c>
      <c r="CT173" s="194"/>
      <c r="CU173" s="149">
        <v>4946779.5545023866</v>
      </c>
      <c r="CV173" s="194"/>
      <c r="CW173" s="149">
        <v>-1027955.2483249494</v>
      </c>
      <c r="CX173" s="192"/>
      <c r="CY173" s="192">
        <f t="shared" si="87"/>
        <v>25317132.552199349</v>
      </c>
      <c r="CZ173" s="195">
        <f t="shared" si="88"/>
        <v>2568.9632219380364</v>
      </c>
      <c r="DA173" s="194"/>
      <c r="DB173" s="149">
        <v>0</v>
      </c>
      <c r="DD173" s="147">
        <f t="shared" si="89"/>
        <v>-3423507.5129349008</v>
      </c>
      <c r="DE173" s="148">
        <f t="shared" si="90"/>
        <v>-0.11911730236961615</v>
      </c>
      <c r="DF173" s="149">
        <f t="shared" si="91"/>
        <v>-347.38787548806704</v>
      </c>
      <c r="DH173" s="196">
        <v>124612.71454000002</v>
      </c>
      <c r="DI173" s="197">
        <v>276018.45410000003</v>
      </c>
      <c r="DJ173" s="198">
        <f t="shared" si="92"/>
        <v>151405.73956000002</v>
      </c>
      <c r="DL173" s="196" t="e">
        <f>#REF!+DJ173</f>
        <v>#REF!</v>
      </c>
      <c r="DM173" s="198" t="e">
        <f t="shared" si="93"/>
        <v>#REF!</v>
      </c>
      <c r="DN173" s="82">
        <v>508</v>
      </c>
      <c r="DO173" s="82" t="s">
        <v>215</v>
      </c>
      <c r="DP173" s="192">
        <v>9983</v>
      </c>
      <c r="DQ173" s="192">
        <v>24607216.783967387</v>
      </c>
      <c r="DR173" s="192">
        <v>4445113.9048074586</v>
      </c>
      <c r="DS173" s="192">
        <v>-782829</v>
      </c>
      <c r="DU173" s="193">
        <v>23877686.783967387</v>
      </c>
      <c r="DV173" s="194"/>
      <c r="DW173" s="149">
        <v>4658081.0794893093</v>
      </c>
      <c r="DX173" s="194"/>
      <c r="DY173" s="149">
        <v>204872.20167755327</v>
      </c>
      <c r="DZ173" s="192"/>
      <c r="EA173" s="192">
        <v>28740640.06513425</v>
      </c>
      <c r="EB173" s="195">
        <v>2878.9582355137986</v>
      </c>
      <c r="ED173" s="196"/>
      <c r="EE173" s="197"/>
      <c r="EF173" s="198">
        <v>151405.73956000002</v>
      </c>
      <c r="EH173" s="196">
        <v>28892045.80469425</v>
      </c>
      <c r="EI173" s="198">
        <v>2407670.483724521</v>
      </c>
      <c r="EK173" s="199">
        <v>6</v>
      </c>
    </row>
    <row r="174" spans="1:141" ht="13.8" x14ac:dyDescent="0.25">
      <c r="A174" s="30">
        <v>531</v>
      </c>
      <c r="B174" s="235" t="s">
        <v>217</v>
      </c>
      <c r="C174" s="180">
        <v>5329</v>
      </c>
      <c r="D174" s="180">
        <v>10446523.617904522</v>
      </c>
      <c r="E174" s="181">
        <v>3283610.8812251608</v>
      </c>
      <c r="F174" s="200">
        <v>-267587</v>
      </c>
      <c r="G174" s="181">
        <f t="shared" si="104"/>
        <v>10178936.617904522</v>
      </c>
      <c r="H174" s="183">
        <f t="shared" si="73"/>
        <v>1910.1025741986341</v>
      </c>
      <c r="I174" s="184">
        <v>2538086.0450010104</v>
      </c>
      <c r="J174" s="181">
        <f t="shared" si="74"/>
        <v>12717022.662905533</v>
      </c>
      <c r="K174" s="183">
        <f t="shared" si="75"/>
        <v>2386.3806836002127</v>
      </c>
      <c r="L174" s="185">
        <v>189093.42883200001</v>
      </c>
      <c r="M174" s="185">
        <v>81086.376000000004</v>
      </c>
      <c r="N174" s="186">
        <v>-108007.052832</v>
      </c>
      <c r="O174" s="187">
        <v>2701</v>
      </c>
      <c r="P174" s="159">
        <f t="shared" si="76"/>
        <v>12611716.610073533</v>
      </c>
      <c r="Q174" s="188">
        <v>281497</v>
      </c>
      <c r="R174" s="189"/>
      <c r="S174" s="190"/>
      <c r="U174" s="184"/>
      <c r="W174" s="82">
        <v>529</v>
      </c>
      <c r="X174" s="82" t="s">
        <v>597</v>
      </c>
      <c r="Y174" s="192">
        <v>19314</v>
      </c>
      <c r="Z174" s="192">
        <v>13512078.303963259</v>
      </c>
      <c r="AA174" s="192">
        <v>-5263312.5128931673</v>
      </c>
      <c r="AB174" s="192">
        <v>-1076598</v>
      </c>
      <c r="AD174" s="193">
        <f t="shared" si="94"/>
        <v>12435480.303963259</v>
      </c>
      <c r="AE174" s="194"/>
      <c r="AF174" s="149">
        <v>6634246.2153251562</v>
      </c>
      <c r="AG174" s="194"/>
      <c r="AH174" s="149">
        <f t="shared" si="95"/>
        <v>-338130.9482507027</v>
      </c>
      <c r="AI174" s="149">
        <v>-483605.89110274921</v>
      </c>
      <c r="AJ174" s="192"/>
      <c r="AK174" s="192">
        <f t="shared" si="96"/>
        <v>18731595.57103771</v>
      </c>
      <c r="AL174" s="195">
        <f t="shared" si="77"/>
        <v>969.8454784631723</v>
      </c>
      <c r="AM174" s="194"/>
      <c r="AN174" s="149">
        <v>0</v>
      </c>
      <c r="AP174" s="147">
        <f t="shared" si="78"/>
        <v>-4170189.0277660601</v>
      </c>
      <c r="AQ174" s="148">
        <f t="shared" si="79"/>
        <v>-0.18209013405810662</v>
      </c>
      <c r="AR174" s="149">
        <f t="shared" si="97"/>
        <v>-215.91534781847676</v>
      </c>
      <c r="AT174" s="82">
        <v>529</v>
      </c>
      <c r="AU174" s="82" t="s">
        <v>597</v>
      </c>
      <c r="AV174" s="192">
        <v>19314</v>
      </c>
      <c r="AW174" s="192">
        <v>13265743.825209331</v>
      </c>
      <c r="AX174" s="192">
        <v>-5285475.5171216941</v>
      </c>
      <c r="AY174" s="192">
        <v>-1076598</v>
      </c>
      <c r="BA174" s="193">
        <f t="shared" si="98"/>
        <v>12189145.825209331</v>
      </c>
      <c r="BB174" s="194"/>
      <c r="BC174" s="149">
        <v>6634246.2153251562</v>
      </c>
      <c r="BD174" s="194"/>
      <c r="BE174" s="149">
        <v>-483605.89110274921</v>
      </c>
      <c r="BF174" s="192"/>
      <c r="BG174" s="192">
        <f t="shared" si="99"/>
        <v>18339786.149431739</v>
      </c>
      <c r="BH174" s="195">
        <f t="shared" si="80"/>
        <v>949.55918760648956</v>
      </c>
      <c r="BI174" s="194"/>
      <c r="BJ174" s="149">
        <v>0</v>
      </c>
      <c r="BL174" s="147">
        <f t="shared" si="81"/>
        <v>-4561998.4493720308</v>
      </c>
      <c r="BM174" s="148">
        <f t="shared" si="82"/>
        <v>-0.1991983825404732</v>
      </c>
      <c r="BN174" s="149">
        <f t="shared" si="100"/>
        <v>-236.2016386751595</v>
      </c>
      <c r="BP174" s="82">
        <v>529</v>
      </c>
      <c r="BQ174" s="82" t="s">
        <v>597</v>
      </c>
      <c r="BR174" s="192">
        <v>19314</v>
      </c>
      <c r="BS174" s="192">
        <v>13398536.047380909</v>
      </c>
      <c r="BT174" s="192">
        <v>-5175897.1521416977</v>
      </c>
      <c r="BU174" s="192">
        <v>-1076598</v>
      </c>
      <c r="BW174" s="193">
        <f t="shared" si="101"/>
        <v>12321938.047380909</v>
      </c>
      <c r="BX174" s="194"/>
      <c r="BY174" s="149">
        <v>6544518.2792178048</v>
      </c>
      <c r="BZ174" s="194"/>
      <c r="CA174" s="149">
        <v>-2248963.9813883938</v>
      </c>
      <c r="CB174" s="192"/>
      <c r="CC174" s="192">
        <f t="shared" si="102"/>
        <v>16617492.345210321</v>
      </c>
      <c r="CD174" s="195">
        <f t="shared" si="83"/>
        <v>860.3858519835519</v>
      </c>
      <c r="CE174" s="194"/>
      <c r="CF174" s="149">
        <v>0</v>
      </c>
      <c r="CH174" s="147">
        <f t="shared" si="84"/>
        <v>-6284292.2535934485</v>
      </c>
      <c r="CI174" s="148">
        <f t="shared" si="85"/>
        <v>-0.27440185835656217</v>
      </c>
      <c r="CJ174" s="149">
        <f t="shared" si="103"/>
        <v>-325.37497429809719</v>
      </c>
      <c r="CL174" s="82">
        <v>529</v>
      </c>
      <c r="CM174" s="82" t="s">
        <v>597</v>
      </c>
      <c r="CN174" s="192">
        <v>19314</v>
      </c>
      <c r="CO174" s="192">
        <v>12761459.116088357</v>
      </c>
      <c r="CP174" s="192">
        <v>-4888917.2278111875</v>
      </c>
      <c r="CQ174" s="192">
        <v>-1084563</v>
      </c>
      <c r="CS174" s="193">
        <f t="shared" si="86"/>
        <v>11676896.116088357</v>
      </c>
      <c r="CT174" s="194"/>
      <c r="CU174" s="149">
        <v>6544518.2792178048</v>
      </c>
      <c r="CV174" s="194"/>
      <c r="CW174" s="149">
        <v>-2248963.9813883938</v>
      </c>
      <c r="CX174" s="192"/>
      <c r="CY174" s="192">
        <f t="shared" si="87"/>
        <v>15972450.413917769</v>
      </c>
      <c r="CZ174" s="195">
        <f t="shared" si="88"/>
        <v>826.98821652261415</v>
      </c>
      <c r="DA174" s="194"/>
      <c r="DB174" s="149">
        <v>0</v>
      </c>
      <c r="DD174" s="147">
        <f t="shared" si="89"/>
        <v>-6929334.1848860011</v>
      </c>
      <c r="DE174" s="148">
        <f t="shared" si="90"/>
        <v>-0.30256743333652442</v>
      </c>
      <c r="DF174" s="149">
        <f t="shared" si="91"/>
        <v>-358.77260975903494</v>
      </c>
      <c r="DH174" s="196">
        <v>560895.87035400001</v>
      </c>
      <c r="DI174" s="197">
        <v>511256.04820000002</v>
      </c>
      <c r="DJ174" s="198">
        <f t="shared" si="92"/>
        <v>-49639.822153999994</v>
      </c>
      <c r="DL174" s="196" t="e">
        <f>#REF!+DJ174</f>
        <v>#REF!</v>
      </c>
      <c r="DM174" s="198" t="e">
        <f t="shared" si="93"/>
        <v>#REF!</v>
      </c>
      <c r="DN174" s="82">
        <v>529</v>
      </c>
      <c r="DO174" s="82" t="s">
        <v>825</v>
      </c>
      <c r="DP174" s="192">
        <v>19245</v>
      </c>
      <c r="DQ174" s="192">
        <v>17437431.806912106</v>
      </c>
      <c r="DR174" s="192">
        <v>-4888917.2278111866</v>
      </c>
      <c r="DS174" s="192">
        <v>-1075481</v>
      </c>
      <c r="DU174" s="193">
        <v>16360833.806912106</v>
      </c>
      <c r="DV174" s="194"/>
      <c r="DW174" s="149">
        <v>6092730.6929465989</v>
      </c>
      <c r="DX174" s="194"/>
      <c r="DY174" s="149">
        <v>448220.09894506616</v>
      </c>
      <c r="DZ174" s="192"/>
      <c r="EA174" s="192">
        <v>22901784.59880377</v>
      </c>
      <c r="EB174" s="195">
        <v>1190.0121901171094</v>
      </c>
      <c r="ED174" s="196"/>
      <c r="EE174" s="197"/>
      <c r="EF174" s="198">
        <v>-49639.822153999994</v>
      </c>
      <c r="EH174" s="196">
        <v>22852144.776649769</v>
      </c>
      <c r="EI174" s="198">
        <v>1904345.3980541474</v>
      </c>
      <c r="EK174" s="199">
        <v>2</v>
      </c>
    </row>
    <row r="175" spans="1:141" ht="13.8" x14ac:dyDescent="0.25">
      <c r="A175" s="30">
        <v>535</v>
      </c>
      <c r="B175" s="235" t="s">
        <v>218</v>
      </c>
      <c r="C175" s="180">
        <v>10639</v>
      </c>
      <c r="D175" s="180">
        <v>36280764.63184239</v>
      </c>
      <c r="E175" s="181">
        <v>11185383.722535076</v>
      </c>
      <c r="F175" s="200">
        <v>-970217</v>
      </c>
      <c r="G175" s="181">
        <f t="shared" si="104"/>
        <v>35310547.63184239</v>
      </c>
      <c r="H175" s="183">
        <f t="shared" si="73"/>
        <v>3318.9724252131205</v>
      </c>
      <c r="I175" s="184">
        <v>5639439.90876175</v>
      </c>
      <c r="J175" s="181">
        <f t="shared" si="74"/>
        <v>40949987.540604137</v>
      </c>
      <c r="K175" s="183">
        <f t="shared" si="75"/>
        <v>3849.0447918605259</v>
      </c>
      <c r="L175" s="185">
        <v>244752.82439999995</v>
      </c>
      <c r="M175" s="185">
        <v>192188.93680000002</v>
      </c>
      <c r="N175" s="186">
        <v>-52563.887599999929</v>
      </c>
      <c r="O175" s="187">
        <v>1511</v>
      </c>
      <c r="P175" s="159">
        <f t="shared" si="76"/>
        <v>40898934.65300414</v>
      </c>
      <c r="Q175" s="188">
        <v>730339</v>
      </c>
      <c r="R175" s="189"/>
      <c r="S175" s="190"/>
      <c r="U175" s="184"/>
      <c r="W175" s="82">
        <v>531</v>
      </c>
      <c r="X175" s="82" t="s">
        <v>598</v>
      </c>
      <c r="Y175" s="192">
        <v>5329</v>
      </c>
      <c r="Z175" s="192">
        <v>10448789.751004385</v>
      </c>
      <c r="AA175" s="192">
        <v>3283610.8812251585</v>
      </c>
      <c r="AB175" s="192">
        <v>-428633</v>
      </c>
      <c r="AD175" s="193">
        <f t="shared" si="94"/>
        <v>10020156.751004385</v>
      </c>
      <c r="AE175" s="194"/>
      <c r="AF175" s="149">
        <v>2619468.5602952922</v>
      </c>
      <c r="AG175" s="194"/>
      <c r="AH175" s="149">
        <f t="shared" si="95"/>
        <v>-70750.413467635342</v>
      </c>
      <c r="AI175" s="149">
        <v>-101189.54484324591</v>
      </c>
      <c r="AJ175" s="192"/>
      <c r="AK175" s="192">
        <f t="shared" si="96"/>
        <v>12568874.897832043</v>
      </c>
      <c r="AL175" s="195">
        <f t="shared" si="77"/>
        <v>2358.5803899103103</v>
      </c>
      <c r="AM175" s="194"/>
      <c r="AN175" s="149">
        <v>0</v>
      </c>
      <c r="AP175" s="147">
        <f t="shared" si="78"/>
        <v>-747785.40087416954</v>
      </c>
      <c r="AQ175" s="148">
        <f t="shared" si="79"/>
        <v>-5.6154124540281396E-2</v>
      </c>
      <c r="AR175" s="149">
        <f t="shared" si="97"/>
        <v>-140.32377573168878</v>
      </c>
      <c r="AT175" s="82">
        <v>531</v>
      </c>
      <c r="AU175" s="82" t="s">
        <v>598</v>
      </c>
      <c r="AV175" s="192">
        <v>5329</v>
      </c>
      <c r="AW175" s="192">
        <v>10414129.247280024</v>
      </c>
      <c r="AX175" s="192">
        <v>3307428.7957991511</v>
      </c>
      <c r="AY175" s="192">
        <v>-428633</v>
      </c>
      <c r="BA175" s="193">
        <f t="shared" si="98"/>
        <v>9985496.247280024</v>
      </c>
      <c r="BB175" s="194"/>
      <c r="BC175" s="149">
        <v>2619468.5602952922</v>
      </c>
      <c r="BD175" s="194"/>
      <c r="BE175" s="149">
        <v>-101189.54484324591</v>
      </c>
      <c r="BF175" s="192"/>
      <c r="BG175" s="192">
        <f t="shared" si="99"/>
        <v>12503775.26273207</v>
      </c>
      <c r="BH175" s="195">
        <f t="shared" si="80"/>
        <v>2346.3642827419908</v>
      </c>
      <c r="BI175" s="194"/>
      <c r="BJ175" s="149">
        <v>0</v>
      </c>
      <c r="BL175" s="147">
        <f t="shared" si="81"/>
        <v>-812885.03597414307</v>
      </c>
      <c r="BM175" s="148">
        <f t="shared" si="82"/>
        <v>-6.1042710239677687E-2</v>
      </c>
      <c r="BN175" s="149">
        <f t="shared" si="100"/>
        <v>-152.53988290000808</v>
      </c>
      <c r="BP175" s="82">
        <v>531</v>
      </c>
      <c r="BQ175" s="82" t="s">
        <v>598</v>
      </c>
      <c r="BR175" s="192">
        <v>5329</v>
      </c>
      <c r="BS175" s="192">
        <v>10507132.384440674</v>
      </c>
      <c r="BT175" s="192">
        <v>3396910.6503967564</v>
      </c>
      <c r="BU175" s="192">
        <v>-428633</v>
      </c>
      <c r="BW175" s="193">
        <f t="shared" si="101"/>
        <v>10078499.384440674</v>
      </c>
      <c r="BX175" s="194"/>
      <c r="BY175" s="149">
        <v>2599283.5794390603</v>
      </c>
      <c r="BZ175" s="194"/>
      <c r="CA175" s="149">
        <v>-470572.51748241164</v>
      </c>
      <c r="CB175" s="192"/>
      <c r="CC175" s="192">
        <f t="shared" si="102"/>
        <v>12207210.446397323</v>
      </c>
      <c r="CD175" s="195">
        <f t="shared" si="83"/>
        <v>2290.7131631445532</v>
      </c>
      <c r="CE175" s="194"/>
      <c r="CF175" s="149">
        <v>0</v>
      </c>
      <c r="CH175" s="147">
        <f t="shared" si="84"/>
        <v>-1109449.8523088899</v>
      </c>
      <c r="CI175" s="148">
        <f t="shared" si="85"/>
        <v>-8.3312919862998908E-2</v>
      </c>
      <c r="CJ175" s="149">
        <f t="shared" si="103"/>
        <v>-208.19100249744602</v>
      </c>
      <c r="CL175" s="82">
        <v>531</v>
      </c>
      <c r="CM175" s="82" t="s">
        <v>598</v>
      </c>
      <c r="CN175" s="192">
        <v>5329</v>
      </c>
      <c r="CO175" s="192">
        <v>9981380.3283849377</v>
      </c>
      <c r="CP175" s="192">
        <v>3174336.2789338757</v>
      </c>
      <c r="CQ175" s="192">
        <v>-428633</v>
      </c>
      <c r="CS175" s="193">
        <f t="shared" si="86"/>
        <v>9552747.3283849377</v>
      </c>
      <c r="CT175" s="194"/>
      <c r="CU175" s="149">
        <v>2599283.5794390603</v>
      </c>
      <c r="CV175" s="194"/>
      <c r="CW175" s="149">
        <v>-470572.51748241164</v>
      </c>
      <c r="CX175" s="192"/>
      <c r="CY175" s="192">
        <f t="shared" si="87"/>
        <v>11681458.390341587</v>
      </c>
      <c r="CZ175" s="195">
        <f t="shared" si="88"/>
        <v>2192.0544924641749</v>
      </c>
      <c r="DA175" s="194"/>
      <c r="DB175" s="149">
        <v>0</v>
      </c>
      <c r="DD175" s="147">
        <f t="shared" si="89"/>
        <v>-1635201.9083646256</v>
      </c>
      <c r="DE175" s="148">
        <f t="shared" si="90"/>
        <v>-0.12279369389061419</v>
      </c>
      <c r="DF175" s="149">
        <f t="shared" si="91"/>
        <v>-306.84967317782429</v>
      </c>
      <c r="DH175" s="196">
        <v>171062.11408</v>
      </c>
      <c r="DI175" s="197">
        <v>84280.444000000003</v>
      </c>
      <c r="DJ175" s="198">
        <f t="shared" si="92"/>
        <v>-86781.670079999996</v>
      </c>
      <c r="DL175" s="196" t="e">
        <f>#REF!+DJ175</f>
        <v>#REF!</v>
      </c>
      <c r="DM175" s="198" t="e">
        <f t="shared" si="93"/>
        <v>#REF!</v>
      </c>
      <c r="DN175" s="82">
        <v>531</v>
      </c>
      <c r="DO175" s="82" t="s">
        <v>217</v>
      </c>
      <c r="DP175" s="192">
        <v>5437</v>
      </c>
      <c r="DQ175" s="192">
        <v>11211711.859480029</v>
      </c>
      <c r="DR175" s="192">
        <v>3174336.2789338757</v>
      </c>
      <c r="DS175" s="192">
        <v>-388622</v>
      </c>
      <c r="DU175" s="193">
        <v>10783078.859480029</v>
      </c>
      <c r="DV175" s="194"/>
      <c r="DW175" s="149">
        <v>2439796.0061832857</v>
      </c>
      <c r="DX175" s="194"/>
      <c r="DY175" s="149">
        <v>93785.433042899545</v>
      </c>
      <c r="DZ175" s="192"/>
      <c r="EA175" s="192">
        <v>13316660.298706213</v>
      </c>
      <c r="EB175" s="195">
        <v>2449.2661943546464</v>
      </c>
      <c r="ED175" s="196"/>
      <c r="EE175" s="197"/>
      <c r="EF175" s="198">
        <v>-86781.670079999996</v>
      </c>
      <c r="EH175" s="196">
        <v>13229878.628626212</v>
      </c>
      <c r="EI175" s="198">
        <v>1102489.8857188511</v>
      </c>
      <c r="EK175" s="199">
        <v>4</v>
      </c>
    </row>
    <row r="176" spans="1:141" ht="13.8" x14ac:dyDescent="0.25">
      <c r="A176" s="30">
        <v>536</v>
      </c>
      <c r="B176" s="235" t="s">
        <v>219</v>
      </c>
      <c r="C176" s="180">
        <v>33929</v>
      </c>
      <c r="D176" s="180">
        <v>37191867.080769651</v>
      </c>
      <c r="E176" s="181">
        <v>1789065.8166217385</v>
      </c>
      <c r="F176" s="200">
        <v>-2160242</v>
      </c>
      <c r="G176" s="181">
        <f t="shared" si="104"/>
        <v>35031625.080769651</v>
      </c>
      <c r="H176" s="183">
        <f t="shared" si="73"/>
        <v>1032.4980129319947</v>
      </c>
      <c r="I176" s="184">
        <v>11860589.233311385</v>
      </c>
      <c r="J176" s="181">
        <f t="shared" si="74"/>
        <v>46892214.314081036</v>
      </c>
      <c r="K176" s="183">
        <f t="shared" si="75"/>
        <v>1382.0688589136441</v>
      </c>
      <c r="L176" s="185">
        <v>912203.23661600007</v>
      </c>
      <c r="M176" s="185">
        <v>747274.97039999999</v>
      </c>
      <c r="N176" s="186">
        <v>-164928.26621600008</v>
      </c>
      <c r="O176" s="187">
        <v>16597</v>
      </c>
      <c r="P176" s="159">
        <f t="shared" si="76"/>
        <v>46743883.047865033</v>
      </c>
      <c r="Q176" s="188">
        <v>2126380</v>
      </c>
      <c r="R176" s="189"/>
      <c r="S176" s="190"/>
      <c r="U176" s="184"/>
      <c r="W176" s="82">
        <v>535</v>
      </c>
      <c r="X176" s="82" t="s">
        <v>599</v>
      </c>
      <c r="Y176" s="192">
        <v>10639</v>
      </c>
      <c r="Z176" s="192">
        <v>36270325.857795738</v>
      </c>
      <c r="AA176" s="192">
        <v>11185383.722535072</v>
      </c>
      <c r="AB176" s="192">
        <v>-1022375</v>
      </c>
      <c r="AD176" s="193">
        <f t="shared" si="94"/>
        <v>35247950.857795738</v>
      </c>
      <c r="AE176" s="194"/>
      <c r="AF176" s="149">
        <v>5769420.9874673616</v>
      </c>
      <c r="AG176" s="194"/>
      <c r="AH176" s="149">
        <f t="shared" si="95"/>
        <v>-120846.07856077244</v>
      </c>
      <c r="AI176" s="149">
        <v>-172837.99608110479</v>
      </c>
      <c r="AJ176" s="192"/>
      <c r="AK176" s="192">
        <f t="shared" si="96"/>
        <v>40896525.766702332</v>
      </c>
      <c r="AL176" s="195">
        <f t="shared" si="77"/>
        <v>3844.0197167687124</v>
      </c>
      <c r="AM176" s="194"/>
      <c r="AN176" s="149">
        <v>0</v>
      </c>
      <c r="AP176" s="147">
        <f t="shared" si="78"/>
        <v>-1487626.7175881565</v>
      </c>
      <c r="AQ176" s="148">
        <f t="shared" si="79"/>
        <v>-3.5098654341137035E-2</v>
      </c>
      <c r="AR176" s="149">
        <f t="shared" si="97"/>
        <v>-139.82768282622018</v>
      </c>
      <c r="AT176" s="82">
        <v>535</v>
      </c>
      <c r="AU176" s="82" t="s">
        <v>599</v>
      </c>
      <c r="AV176" s="192">
        <v>10639</v>
      </c>
      <c r="AW176" s="192">
        <v>36203996.586340941</v>
      </c>
      <c r="AX176" s="192">
        <v>11221016.522153161</v>
      </c>
      <c r="AY176" s="192">
        <v>-1022375</v>
      </c>
      <c r="BA176" s="193">
        <f t="shared" si="98"/>
        <v>35181621.586340941</v>
      </c>
      <c r="BB176" s="194"/>
      <c r="BC176" s="149">
        <v>5769420.9874673616</v>
      </c>
      <c r="BD176" s="194"/>
      <c r="BE176" s="149">
        <v>-172837.99608110479</v>
      </c>
      <c r="BF176" s="192"/>
      <c r="BG176" s="192">
        <f t="shared" si="99"/>
        <v>40778204.577727199</v>
      </c>
      <c r="BH176" s="195">
        <f t="shared" si="80"/>
        <v>3832.8982590212613</v>
      </c>
      <c r="BI176" s="194"/>
      <c r="BJ176" s="149">
        <v>0</v>
      </c>
      <c r="BL176" s="147">
        <f t="shared" si="81"/>
        <v>-1605947.9065632895</v>
      </c>
      <c r="BM176" s="148">
        <f t="shared" si="82"/>
        <v>-3.7890291829204968E-2</v>
      </c>
      <c r="BN176" s="149">
        <f t="shared" si="100"/>
        <v>-150.94914057367134</v>
      </c>
      <c r="BP176" s="82">
        <v>535</v>
      </c>
      <c r="BQ176" s="82" t="s">
        <v>599</v>
      </c>
      <c r="BR176" s="192">
        <v>10639</v>
      </c>
      <c r="BS176" s="192">
        <v>36460043.167192124</v>
      </c>
      <c r="BT176" s="192">
        <v>11478112.317221981</v>
      </c>
      <c r="BU176" s="192">
        <v>-1022375</v>
      </c>
      <c r="BW176" s="193">
        <f t="shared" si="101"/>
        <v>35437668.167192124</v>
      </c>
      <c r="BX176" s="194"/>
      <c r="BY176" s="149">
        <v>5734993.5070527028</v>
      </c>
      <c r="BZ176" s="194"/>
      <c r="CA176" s="149">
        <v>-803766.94112513738</v>
      </c>
      <c r="CB176" s="192"/>
      <c r="CC176" s="192">
        <f t="shared" si="102"/>
        <v>40368894.733119689</v>
      </c>
      <c r="CD176" s="195">
        <f t="shared" si="83"/>
        <v>3794.4256728188448</v>
      </c>
      <c r="CE176" s="194"/>
      <c r="CF176" s="149">
        <v>0</v>
      </c>
      <c r="CH176" s="147">
        <f t="shared" si="84"/>
        <v>-2015257.7511707991</v>
      </c>
      <c r="CI176" s="148">
        <f t="shared" si="85"/>
        <v>-4.7547435374996498E-2</v>
      </c>
      <c r="CJ176" s="149">
        <f t="shared" si="103"/>
        <v>-189.42172677608789</v>
      </c>
      <c r="CL176" s="82">
        <v>535</v>
      </c>
      <c r="CM176" s="82" t="s">
        <v>599</v>
      </c>
      <c r="CN176" s="192">
        <v>10639</v>
      </c>
      <c r="CO176" s="192">
        <v>35318218.171256065</v>
      </c>
      <c r="CP176" s="192">
        <v>11169440.009225179</v>
      </c>
      <c r="CQ176" s="192">
        <v>-1022375</v>
      </c>
      <c r="CS176" s="193">
        <f t="shared" si="86"/>
        <v>34295843.171256065</v>
      </c>
      <c r="CT176" s="194"/>
      <c r="CU176" s="149">
        <v>5734993.5070527028</v>
      </c>
      <c r="CV176" s="194"/>
      <c r="CW176" s="149">
        <v>-803766.94112513738</v>
      </c>
      <c r="CX176" s="192"/>
      <c r="CY176" s="192">
        <f t="shared" si="87"/>
        <v>39227069.73718363</v>
      </c>
      <c r="CZ176" s="195">
        <f t="shared" si="88"/>
        <v>3687.1012066156245</v>
      </c>
      <c r="DA176" s="194"/>
      <c r="DB176" s="149">
        <v>0</v>
      </c>
      <c r="DD176" s="147">
        <f t="shared" si="89"/>
        <v>-3157082.7471068576</v>
      </c>
      <c r="DE176" s="148">
        <f t="shared" si="90"/>
        <v>-7.4487339301570726E-2</v>
      </c>
      <c r="DF176" s="149">
        <f t="shared" si="91"/>
        <v>-296.74619297930798</v>
      </c>
      <c r="DH176" s="196">
        <v>281659.8064</v>
      </c>
      <c r="DI176" s="197">
        <v>243325.79800000007</v>
      </c>
      <c r="DJ176" s="198">
        <f t="shared" si="92"/>
        <v>-38334.008399999933</v>
      </c>
      <c r="DL176" s="196" t="e">
        <f>#REF!+DJ176</f>
        <v>#REF!</v>
      </c>
      <c r="DM176" s="198" t="e">
        <f t="shared" si="93"/>
        <v>#REF!</v>
      </c>
      <c r="DN176" s="82">
        <v>535</v>
      </c>
      <c r="DO176" s="82" t="s">
        <v>218</v>
      </c>
      <c r="DP176" s="192">
        <v>10737</v>
      </c>
      <c r="DQ176" s="192">
        <v>37865093.604083031</v>
      </c>
      <c r="DR176" s="192">
        <v>11169440.009225179</v>
      </c>
      <c r="DS176" s="192">
        <v>-1030732</v>
      </c>
      <c r="DU176" s="193">
        <v>36842718.604083031</v>
      </c>
      <c r="DV176" s="194"/>
      <c r="DW176" s="149">
        <v>5381242.568017642</v>
      </c>
      <c r="DX176" s="194"/>
      <c r="DY176" s="149">
        <v>160191.31218981431</v>
      </c>
      <c r="DZ176" s="192"/>
      <c r="EA176" s="192">
        <v>42384152.484290488</v>
      </c>
      <c r="EB176" s="195">
        <v>3947.485562474666</v>
      </c>
      <c r="ED176" s="196"/>
      <c r="EE176" s="197"/>
      <c r="EF176" s="198">
        <v>-38334.008399999933</v>
      </c>
      <c r="EH176" s="196">
        <v>42345818.475890487</v>
      </c>
      <c r="EI176" s="198">
        <v>3528818.2063242071</v>
      </c>
      <c r="EK176" s="199">
        <v>17</v>
      </c>
    </row>
    <row r="177" spans="1:141" ht="13.8" x14ac:dyDescent="0.25">
      <c r="A177" s="30">
        <v>538</v>
      </c>
      <c r="B177" s="235" t="s">
        <v>826</v>
      </c>
      <c r="C177" s="180">
        <v>4715</v>
      </c>
      <c r="D177" s="180">
        <v>7242013.5289027039</v>
      </c>
      <c r="E177" s="181">
        <v>1968069.9830660732</v>
      </c>
      <c r="F177" s="182">
        <v>667783</v>
      </c>
      <c r="G177" s="181">
        <f t="shared" si="104"/>
        <v>7909796.5289027039</v>
      </c>
      <c r="H177" s="183">
        <f t="shared" si="73"/>
        <v>1677.5814483356742</v>
      </c>
      <c r="I177" s="184">
        <v>2179086.6563570267</v>
      </c>
      <c r="J177" s="181">
        <f t="shared" si="74"/>
        <v>10088883.18525973</v>
      </c>
      <c r="K177" s="183">
        <f t="shared" si="75"/>
        <v>2139.7419268843541</v>
      </c>
      <c r="L177" s="185">
        <v>143565.56255999999</v>
      </c>
      <c r="M177" s="185">
        <v>95383.184399999998</v>
      </c>
      <c r="N177" s="186">
        <v>-48182.378159999993</v>
      </c>
      <c r="O177" s="187">
        <v>1942</v>
      </c>
      <c r="P177" s="159">
        <f t="shared" si="76"/>
        <v>10042642.80709973</v>
      </c>
      <c r="Q177" s="188">
        <v>272938</v>
      </c>
      <c r="R177" s="189"/>
      <c r="S177" s="190"/>
      <c r="U177" s="184"/>
      <c r="W177" s="82">
        <v>536</v>
      </c>
      <c r="X177" s="82" t="s">
        <v>600</v>
      </c>
      <c r="Y177" s="192">
        <v>33929</v>
      </c>
      <c r="Z177" s="192">
        <v>37194959.761781305</v>
      </c>
      <c r="AA177" s="192">
        <v>1789065.8166217264</v>
      </c>
      <c r="AB177" s="192">
        <v>-2591292</v>
      </c>
      <c r="AD177" s="193">
        <f t="shared" si="94"/>
        <v>34603667.761781305</v>
      </c>
      <c r="AE177" s="194"/>
      <c r="AF177" s="149">
        <v>12410444.451317737</v>
      </c>
      <c r="AG177" s="194"/>
      <c r="AH177" s="149">
        <f t="shared" si="95"/>
        <v>-522532.17008517019</v>
      </c>
      <c r="AI177" s="149">
        <v>-747342.52233111556</v>
      </c>
      <c r="AJ177" s="192"/>
      <c r="AK177" s="192">
        <f t="shared" si="96"/>
        <v>46491580.043013871</v>
      </c>
      <c r="AL177" s="195">
        <f t="shared" si="77"/>
        <v>1370.2608400782183</v>
      </c>
      <c r="AM177" s="194"/>
      <c r="AN177" s="149">
        <v>0</v>
      </c>
      <c r="AP177" s="147">
        <f t="shared" si="78"/>
        <v>-4903324.5954109728</v>
      </c>
      <c r="AQ177" s="148">
        <f t="shared" si="79"/>
        <v>-9.5404877777417949E-2</v>
      </c>
      <c r="AR177" s="149">
        <f t="shared" si="97"/>
        <v>-144.51721522623635</v>
      </c>
      <c r="AT177" s="82">
        <v>536</v>
      </c>
      <c r="AU177" s="82" t="s">
        <v>600</v>
      </c>
      <c r="AV177" s="192">
        <v>33929</v>
      </c>
      <c r="AW177" s="192">
        <v>36841379.396236949</v>
      </c>
      <c r="AX177" s="192">
        <v>1786078.0917563096</v>
      </c>
      <c r="AY177" s="192">
        <v>-2591292</v>
      </c>
      <c r="BA177" s="193">
        <f t="shared" si="98"/>
        <v>34250087.396236949</v>
      </c>
      <c r="BB177" s="194"/>
      <c r="BC177" s="149">
        <v>12410444.451317737</v>
      </c>
      <c r="BD177" s="194"/>
      <c r="BE177" s="149">
        <v>-747342.52233111556</v>
      </c>
      <c r="BF177" s="192"/>
      <c r="BG177" s="192">
        <f t="shared" si="99"/>
        <v>45913189.325223565</v>
      </c>
      <c r="BH177" s="195">
        <f t="shared" si="80"/>
        <v>1353.2137500434308</v>
      </c>
      <c r="BI177" s="194"/>
      <c r="BJ177" s="149">
        <v>0</v>
      </c>
      <c r="BL177" s="147">
        <f t="shared" si="81"/>
        <v>-5481715.3132012784</v>
      </c>
      <c r="BM177" s="148">
        <f t="shared" si="82"/>
        <v>-0.10665873108951998</v>
      </c>
      <c r="BN177" s="149">
        <f t="shared" si="100"/>
        <v>-161.56430526102386</v>
      </c>
      <c r="BP177" s="82">
        <v>536</v>
      </c>
      <c r="BQ177" s="82" t="s">
        <v>600</v>
      </c>
      <c r="BR177" s="192">
        <v>33929</v>
      </c>
      <c r="BS177" s="192">
        <v>37163459.478740804</v>
      </c>
      <c r="BT177" s="192">
        <v>2076591.9369639005</v>
      </c>
      <c r="BU177" s="192">
        <v>-2591292</v>
      </c>
      <c r="BW177" s="193">
        <f t="shared" si="101"/>
        <v>34572167.478740804</v>
      </c>
      <c r="BX177" s="194"/>
      <c r="BY177" s="149">
        <v>12227118.862672925</v>
      </c>
      <c r="BZ177" s="194"/>
      <c r="CA177" s="149">
        <v>-3475446.526612991</v>
      </c>
      <c r="CB177" s="192"/>
      <c r="CC177" s="192">
        <f t="shared" si="102"/>
        <v>43323839.814800739</v>
      </c>
      <c r="CD177" s="195">
        <f t="shared" si="83"/>
        <v>1276.8970442630416</v>
      </c>
      <c r="CE177" s="194"/>
      <c r="CF177" s="149">
        <v>0</v>
      </c>
      <c r="CH177" s="147">
        <f t="shared" si="84"/>
        <v>-8071064.8236241043</v>
      </c>
      <c r="CI177" s="148">
        <f t="shared" si="85"/>
        <v>-0.15704017509918405</v>
      </c>
      <c r="CJ177" s="149">
        <f t="shared" si="103"/>
        <v>-237.88101104141307</v>
      </c>
      <c r="CL177" s="82">
        <v>536</v>
      </c>
      <c r="CM177" s="82" t="s">
        <v>600</v>
      </c>
      <c r="CN177" s="192">
        <v>33929</v>
      </c>
      <c r="CO177" s="192">
        <v>34358688.27340588</v>
      </c>
      <c r="CP177" s="192">
        <v>1583270.8131626532</v>
      </c>
      <c r="CQ177" s="192">
        <v>-2591292</v>
      </c>
      <c r="CS177" s="193">
        <f t="shared" si="86"/>
        <v>31767396.27340588</v>
      </c>
      <c r="CT177" s="194"/>
      <c r="CU177" s="149">
        <v>12227118.862672925</v>
      </c>
      <c r="CV177" s="194"/>
      <c r="CW177" s="149">
        <v>-3475446.526612991</v>
      </c>
      <c r="CX177" s="192"/>
      <c r="CY177" s="192">
        <f t="shared" si="87"/>
        <v>40519068.609465815</v>
      </c>
      <c r="CZ177" s="195">
        <f t="shared" si="88"/>
        <v>1194.2311476750217</v>
      </c>
      <c r="DA177" s="194"/>
      <c r="DB177" s="149">
        <v>0</v>
      </c>
      <c r="DD177" s="147">
        <f t="shared" si="89"/>
        <v>-10875836.028959028</v>
      </c>
      <c r="DE177" s="148">
        <f t="shared" si="90"/>
        <v>-0.21161311817724102</v>
      </c>
      <c r="DF177" s="149">
        <f t="shared" si="91"/>
        <v>-320.54690762943289</v>
      </c>
      <c r="DH177" s="196">
        <v>876848.30192800006</v>
      </c>
      <c r="DI177" s="197">
        <v>682671.59639999992</v>
      </c>
      <c r="DJ177" s="198">
        <f t="shared" si="92"/>
        <v>-194176.70552800014</v>
      </c>
      <c r="DL177" s="196" t="e">
        <f>#REF!+DJ177</f>
        <v>#REF!</v>
      </c>
      <c r="DM177" s="198" t="e">
        <f t="shared" si="93"/>
        <v>#REF!</v>
      </c>
      <c r="DN177" s="82">
        <v>536</v>
      </c>
      <c r="DO177" s="82" t="s">
        <v>219</v>
      </c>
      <c r="DP177" s="192">
        <v>33527</v>
      </c>
      <c r="DQ177" s="192">
        <v>41846254.97068727</v>
      </c>
      <c r="DR177" s="192">
        <v>1583270.8131626532</v>
      </c>
      <c r="DS177" s="192">
        <v>-2418182</v>
      </c>
      <c r="DU177" s="193">
        <v>39254962.97068727</v>
      </c>
      <c r="DV177" s="194"/>
      <c r="DW177" s="149">
        <v>11447282.739830174</v>
      </c>
      <c r="DX177" s="194"/>
      <c r="DY177" s="149">
        <v>692658.92790740193</v>
      </c>
      <c r="DZ177" s="192"/>
      <c r="EA177" s="192">
        <v>51394904.638424844</v>
      </c>
      <c r="EB177" s="195">
        <v>1532.9407533756328</v>
      </c>
      <c r="ED177" s="196"/>
      <c r="EE177" s="197"/>
      <c r="EF177" s="198">
        <v>-194176.70552800014</v>
      </c>
      <c r="EH177" s="196">
        <v>51200727.932896845</v>
      </c>
      <c r="EI177" s="198">
        <v>4266727.3277414041</v>
      </c>
      <c r="EK177" s="199">
        <v>6</v>
      </c>
    </row>
    <row r="178" spans="1:141" ht="13.8" x14ac:dyDescent="0.25">
      <c r="A178" s="30">
        <v>541</v>
      </c>
      <c r="B178" s="235" t="s">
        <v>221</v>
      </c>
      <c r="C178" s="180">
        <v>9552</v>
      </c>
      <c r="D178" s="180">
        <v>36559914.082944781</v>
      </c>
      <c r="E178" s="181">
        <v>8829452.3886723053</v>
      </c>
      <c r="F178" s="200">
        <v>-974186</v>
      </c>
      <c r="G178" s="181">
        <f t="shared" si="104"/>
        <v>35585728.082944781</v>
      </c>
      <c r="H178" s="183">
        <f t="shared" si="73"/>
        <v>3725.4740455344199</v>
      </c>
      <c r="I178" s="184">
        <v>5866565.4686805075</v>
      </c>
      <c r="J178" s="181">
        <f t="shared" si="74"/>
        <v>41452293.551625289</v>
      </c>
      <c r="K178" s="183">
        <f t="shared" si="75"/>
        <v>4339.6454723225806</v>
      </c>
      <c r="L178" s="185">
        <v>96307.853600000002</v>
      </c>
      <c r="M178" s="185">
        <v>62664.120399999993</v>
      </c>
      <c r="N178" s="186">
        <v>-33643.73320000001</v>
      </c>
      <c r="O178" s="187">
        <v>4195</v>
      </c>
      <c r="P178" s="159">
        <f t="shared" si="76"/>
        <v>41422844.81842529</v>
      </c>
      <c r="Q178" s="188">
        <v>504624</v>
      </c>
      <c r="R178" s="189"/>
      <c r="S178" s="190"/>
      <c r="U178" s="184"/>
      <c r="W178" s="82">
        <v>538</v>
      </c>
      <c r="X178" s="82" t="s">
        <v>601</v>
      </c>
      <c r="Y178" s="192">
        <v>4715</v>
      </c>
      <c r="Z178" s="192">
        <v>7237703.4009502754</v>
      </c>
      <c r="AA178" s="192">
        <v>1968069.9830660697</v>
      </c>
      <c r="AB178" s="192">
        <v>681319</v>
      </c>
      <c r="AD178" s="193">
        <f t="shared" si="94"/>
        <v>7919022.4009502754</v>
      </c>
      <c r="AE178" s="194"/>
      <c r="AF178" s="149">
        <v>2247946.0870845718</v>
      </c>
      <c r="AG178" s="194"/>
      <c r="AH178" s="149">
        <f t="shared" si="95"/>
        <v>-64167.164162952809</v>
      </c>
      <c r="AI178" s="149">
        <v>-91773.967349339495</v>
      </c>
      <c r="AJ178" s="192"/>
      <c r="AK178" s="192">
        <f t="shared" si="96"/>
        <v>10102801.323871896</v>
      </c>
      <c r="AL178" s="195">
        <f t="shared" si="77"/>
        <v>2142.6938120619079</v>
      </c>
      <c r="AM178" s="194"/>
      <c r="AN178" s="149">
        <v>0</v>
      </c>
      <c r="AP178" s="147">
        <f t="shared" si="78"/>
        <v>-1033949.357207112</v>
      </c>
      <c r="AQ178" s="148">
        <f t="shared" si="79"/>
        <v>-9.2841205376336541E-2</v>
      </c>
      <c r="AR178" s="149">
        <f t="shared" si="97"/>
        <v>-219.2893652613175</v>
      </c>
      <c r="AT178" s="82">
        <v>538</v>
      </c>
      <c r="AU178" s="82" t="s">
        <v>601</v>
      </c>
      <c r="AV178" s="192">
        <v>4715</v>
      </c>
      <c r="AW178" s="192">
        <v>7210236.3941795425</v>
      </c>
      <c r="AX178" s="192">
        <v>1983491.587126422</v>
      </c>
      <c r="AY178" s="192">
        <v>681319</v>
      </c>
      <c r="BA178" s="193">
        <f t="shared" si="98"/>
        <v>7891555.3941795425</v>
      </c>
      <c r="BB178" s="194"/>
      <c r="BC178" s="149">
        <v>2247946.0870845718</v>
      </c>
      <c r="BD178" s="194"/>
      <c r="BE178" s="149">
        <v>-91773.967349339495</v>
      </c>
      <c r="BF178" s="192"/>
      <c r="BG178" s="192">
        <f t="shared" si="99"/>
        <v>10047727.513914775</v>
      </c>
      <c r="BH178" s="195">
        <f t="shared" si="80"/>
        <v>2131.0132585185102</v>
      </c>
      <c r="BI178" s="194"/>
      <c r="BJ178" s="149">
        <v>0</v>
      </c>
      <c r="BL178" s="147">
        <f t="shared" si="81"/>
        <v>-1089023.1671642326</v>
      </c>
      <c r="BM178" s="148">
        <f t="shared" si="82"/>
        <v>-9.7786436847728753E-2</v>
      </c>
      <c r="BN178" s="149">
        <f t="shared" si="100"/>
        <v>-230.96991880471529</v>
      </c>
      <c r="BP178" s="82">
        <v>538</v>
      </c>
      <c r="BQ178" s="82" t="s">
        <v>601</v>
      </c>
      <c r="BR178" s="192">
        <v>4715</v>
      </c>
      <c r="BS178" s="192">
        <v>7263186.1372070406</v>
      </c>
      <c r="BT178" s="192">
        <v>2033023.6406314378</v>
      </c>
      <c r="BU178" s="192">
        <v>681319</v>
      </c>
      <c r="BW178" s="193">
        <f t="shared" si="101"/>
        <v>7944505.1372070406</v>
      </c>
      <c r="BX178" s="194"/>
      <c r="BY178" s="149">
        <v>2219289.4685929799</v>
      </c>
      <c r="BZ178" s="194"/>
      <c r="CA178" s="149">
        <v>-426786.25466522085</v>
      </c>
      <c r="CB178" s="192"/>
      <c r="CC178" s="192">
        <f t="shared" si="102"/>
        <v>9737008.3511348013</v>
      </c>
      <c r="CD178" s="195">
        <f t="shared" si="83"/>
        <v>2065.1131179501167</v>
      </c>
      <c r="CE178" s="194"/>
      <c r="CF178" s="149">
        <v>0</v>
      </c>
      <c r="CH178" s="147">
        <f t="shared" si="84"/>
        <v>-1399742.3299442064</v>
      </c>
      <c r="CI178" s="148">
        <f t="shared" si="85"/>
        <v>-0.12568677974647713</v>
      </c>
      <c r="CJ178" s="149">
        <f t="shared" si="103"/>
        <v>-296.87005937310846</v>
      </c>
      <c r="CL178" s="82">
        <v>538</v>
      </c>
      <c r="CM178" s="82" t="s">
        <v>601</v>
      </c>
      <c r="CN178" s="192">
        <v>4715</v>
      </c>
      <c r="CO178" s="192">
        <v>7106961.9826467652</v>
      </c>
      <c r="CP178" s="192">
        <v>2058727.4004781933</v>
      </c>
      <c r="CQ178" s="192">
        <v>681319</v>
      </c>
      <c r="CS178" s="193">
        <f t="shared" si="86"/>
        <v>7788280.9826467652</v>
      </c>
      <c r="CT178" s="194"/>
      <c r="CU178" s="149">
        <v>2219289.4685929799</v>
      </c>
      <c r="CV178" s="194"/>
      <c r="CW178" s="149">
        <v>-426786.25466522085</v>
      </c>
      <c r="CX178" s="192"/>
      <c r="CY178" s="192">
        <f t="shared" si="87"/>
        <v>9580784.1965745259</v>
      </c>
      <c r="CZ178" s="195">
        <f t="shared" si="88"/>
        <v>2031.9796811398783</v>
      </c>
      <c r="DA178" s="194"/>
      <c r="DB178" s="149">
        <v>0</v>
      </c>
      <c r="DD178" s="147">
        <f t="shared" si="89"/>
        <v>-1555966.4845044818</v>
      </c>
      <c r="DE178" s="148">
        <f t="shared" si="90"/>
        <v>-0.1397145836395548</v>
      </c>
      <c r="DF178" s="149">
        <f t="shared" si="91"/>
        <v>-330.00349618334712</v>
      </c>
      <c r="DH178" s="196">
        <v>136534.31928000003</v>
      </c>
      <c r="DI178" s="197">
        <v>104738.84210000001</v>
      </c>
      <c r="DJ178" s="198">
        <f t="shared" si="92"/>
        <v>-31795.477180000016</v>
      </c>
      <c r="DL178" s="196" t="e">
        <f>#REF!+DJ178</f>
        <v>#REF!</v>
      </c>
      <c r="DM178" s="198" t="e">
        <f t="shared" si="93"/>
        <v>#REF!</v>
      </c>
      <c r="DN178" s="82">
        <v>538</v>
      </c>
      <c r="DO178" s="82" t="s">
        <v>826</v>
      </c>
      <c r="DP178" s="192">
        <v>4733</v>
      </c>
      <c r="DQ178" s="192">
        <v>8286761.474710539</v>
      </c>
      <c r="DR178" s="192">
        <v>2058727.4004781933</v>
      </c>
      <c r="DS178" s="192">
        <v>703514</v>
      </c>
      <c r="DU178" s="193">
        <v>8968080.474710539</v>
      </c>
      <c r="DV178" s="194"/>
      <c r="DW178" s="149">
        <v>2083611.4056977115</v>
      </c>
      <c r="DX178" s="194"/>
      <c r="DY178" s="149">
        <v>85058.800670757759</v>
      </c>
      <c r="DZ178" s="192"/>
      <c r="EA178" s="192">
        <v>11136750.681079008</v>
      </c>
      <c r="EB178" s="195">
        <v>2353.0003551825498</v>
      </c>
      <c r="ED178" s="196"/>
      <c r="EE178" s="197"/>
      <c r="EF178" s="198">
        <v>-31795.477180000016</v>
      </c>
      <c r="EH178" s="196">
        <v>11104955.203899007</v>
      </c>
      <c r="EI178" s="198">
        <v>925412.93365825061</v>
      </c>
      <c r="EK178" s="199">
        <v>2</v>
      </c>
    </row>
    <row r="179" spans="1:141" ht="13.8" x14ac:dyDescent="0.25">
      <c r="A179" s="30">
        <v>543</v>
      </c>
      <c r="B179" s="235" t="s">
        <v>222</v>
      </c>
      <c r="C179" s="180">
        <v>42993</v>
      </c>
      <c r="D179" s="180">
        <v>34642304.935118042</v>
      </c>
      <c r="E179" s="181">
        <v>-7128913.4519307753</v>
      </c>
      <c r="F179" s="200">
        <v>-6635923</v>
      </c>
      <c r="G179" s="181">
        <f t="shared" si="104"/>
        <v>28006381.935118042</v>
      </c>
      <c r="H179" s="183">
        <f t="shared" si="73"/>
        <v>651.41725246244835</v>
      </c>
      <c r="I179" s="184">
        <v>13563256.79228125</v>
      </c>
      <c r="J179" s="181">
        <f t="shared" si="74"/>
        <v>41569638.72739929</v>
      </c>
      <c r="K179" s="183">
        <f t="shared" si="75"/>
        <v>966.89318557437934</v>
      </c>
      <c r="L179" s="185">
        <v>904824.37639999983</v>
      </c>
      <c r="M179" s="185">
        <v>547830.93680000002</v>
      </c>
      <c r="N179" s="186">
        <v>-356993.43959999981</v>
      </c>
      <c r="O179" s="187">
        <v>-20765</v>
      </c>
      <c r="P179" s="159">
        <f t="shared" si="76"/>
        <v>41191880.287799291</v>
      </c>
      <c r="Q179" s="188">
        <v>3452065</v>
      </c>
      <c r="R179" s="189"/>
      <c r="S179" s="190"/>
      <c r="U179" s="184"/>
      <c r="W179" s="82">
        <v>541</v>
      </c>
      <c r="X179" s="82" t="s">
        <v>602</v>
      </c>
      <c r="Y179" s="192">
        <v>9552</v>
      </c>
      <c r="Z179" s="192">
        <v>36555157.442541726</v>
      </c>
      <c r="AA179" s="192">
        <v>8829863.6662821732</v>
      </c>
      <c r="AB179" s="192">
        <v>-1089799</v>
      </c>
      <c r="AD179" s="193">
        <f t="shared" si="94"/>
        <v>35465358.442541726</v>
      </c>
      <c r="AE179" s="194"/>
      <c r="AF179" s="149">
        <v>5989334.7095890418</v>
      </c>
      <c r="AG179" s="194"/>
      <c r="AH179" s="149">
        <f t="shared" si="95"/>
        <v>-111120.50321396187</v>
      </c>
      <c r="AI179" s="149">
        <v>-158928.1615734571</v>
      </c>
      <c r="AJ179" s="192"/>
      <c r="AK179" s="192">
        <f t="shared" si="96"/>
        <v>41343572.648916803</v>
      </c>
      <c r="AL179" s="195">
        <f t="shared" si="77"/>
        <v>4328.2634682701846</v>
      </c>
      <c r="AM179" s="194"/>
      <c r="AN179" s="149">
        <v>0</v>
      </c>
      <c r="AP179" s="147">
        <f t="shared" si="78"/>
        <v>-2031050.7111115158</v>
      </c>
      <c r="AQ179" s="148">
        <f t="shared" si="79"/>
        <v>-4.682578322935297E-2</v>
      </c>
      <c r="AR179" s="149">
        <f t="shared" si="97"/>
        <v>-212.63093709291414</v>
      </c>
      <c r="AT179" s="82">
        <v>541</v>
      </c>
      <c r="AU179" s="82" t="s">
        <v>602</v>
      </c>
      <c r="AV179" s="192">
        <v>9552</v>
      </c>
      <c r="AW179" s="192">
        <v>36456126.145133525</v>
      </c>
      <c r="AX179" s="192">
        <v>8822208.7073180974</v>
      </c>
      <c r="AY179" s="192">
        <v>-1089799</v>
      </c>
      <c r="BA179" s="193">
        <f t="shared" si="98"/>
        <v>35366327.145133525</v>
      </c>
      <c r="BB179" s="194"/>
      <c r="BC179" s="149">
        <v>5989334.7095890418</v>
      </c>
      <c r="BD179" s="194"/>
      <c r="BE179" s="149">
        <v>-158928.1615734571</v>
      </c>
      <c r="BF179" s="192"/>
      <c r="BG179" s="192">
        <f t="shared" si="99"/>
        <v>41196733.693149112</v>
      </c>
      <c r="BH179" s="195">
        <f t="shared" si="80"/>
        <v>4312.890880773567</v>
      </c>
      <c r="BI179" s="194"/>
      <c r="BJ179" s="149">
        <v>0</v>
      </c>
      <c r="BL179" s="147">
        <f t="shared" si="81"/>
        <v>-2177889.6668792069</v>
      </c>
      <c r="BM179" s="148">
        <f t="shared" si="82"/>
        <v>-5.021114878166829E-2</v>
      </c>
      <c r="BN179" s="149">
        <f t="shared" si="100"/>
        <v>-228.00352458953171</v>
      </c>
      <c r="BP179" s="82">
        <v>541</v>
      </c>
      <c r="BQ179" s="82" t="s">
        <v>602</v>
      </c>
      <c r="BR179" s="192">
        <v>9552</v>
      </c>
      <c r="BS179" s="192">
        <v>36371965.85231325</v>
      </c>
      <c r="BT179" s="192">
        <v>8732484.7885272913</v>
      </c>
      <c r="BU179" s="192">
        <v>-1089799</v>
      </c>
      <c r="BW179" s="193">
        <f t="shared" si="101"/>
        <v>35282166.85231325</v>
      </c>
      <c r="BX179" s="194"/>
      <c r="BY179" s="149">
        <v>5982036.6021066345</v>
      </c>
      <c r="BZ179" s="194"/>
      <c r="CA179" s="149">
        <v>-739080.55626030418</v>
      </c>
      <c r="CB179" s="192"/>
      <c r="CC179" s="192">
        <f t="shared" si="102"/>
        <v>40525122.898159578</v>
      </c>
      <c r="CD179" s="195">
        <f t="shared" si="83"/>
        <v>4242.5798678977781</v>
      </c>
      <c r="CE179" s="194"/>
      <c r="CF179" s="149">
        <v>0</v>
      </c>
      <c r="CH179" s="147">
        <f t="shared" si="84"/>
        <v>-2849500.4618687406</v>
      </c>
      <c r="CI179" s="148">
        <f t="shared" si="85"/>
        <v>-6.5695105597036368E-2</v>
      </c>
      <c r="CJ179" s="149">
        <f t="shared" si="103"/>
        <v>-298.31453746532043</v>
      </c>
      <c r="CL179" s="82">
        <v>541</v>
      </c>
      <c r="CM179" s="82" t="s">
        <v>602</v>
      </c>
      <c r="CN179" s="192">
        <v>9552</v>
      </c>
      <c r="CO179" s="192">
        <v>36680811.632462263</v>
      </c>
      <c r="CP179" s="192">
        <v>8236068.3212096132</v>
      </c>
      <c r="CQ179" s="192">
        <v>-1089799</v>
      </c>
      <c r="CS179" s="193">
        <f t="shared" si="86"/>
        <v>35591012.632462263</v>
      </c>
      <c r="CT179" s="194"/>
      <c r="CU179" s="149">
        <v>5982036.6021066345</v>
      </c>
      <c r="CV179" s="194"/>
      <c r="CW179" s="149">
        <v>-739080.55626030418</v>
      </c>
      <c r="CX179" s="192"/>
      <c r="CY179" s="192">
        <f t="shared" si="87"/>
        <v>40833968.678308591</v>
      </c>
      <c r="CZ179" s="195">
        <f t="shared" si="88"/>
        <v>4274.9129688346511</v>
      </c>
      <c r="DA179" s="194"/>
      <c r="DB179" s="149">
        <v>0</v>
      </c>
      <c r="DD179" s="147">
        <f t="shared" si="89"/>
        <v>-2540654.6817197278</v>
      </c>
      <c r="DE179" s="148">
        <f t="shared" si="90"/>
        <v>-5.8574679960473296E-2</v>
      </c>
      <c r="DF179" s="149">
        <f t="shared" si="91"/>
        <v>-265.9814365284472</v>
      </c>
      <c r="DH179" s="196">
        <v>98485.776899999997</v>
      </c>
      <c r="DI179" s="197">
        <v>47781.5743</v>
      </c>
      <c r="DJ179" s="198">
        <f t="shared" si="92"/>
        <v>-50704.202599999997</v>
      </c>
      <c r="DL179" s="196" t="e">
        <f>#REF!+DJ179</f>
        <v>#REF!</v>
      </c>
      <c r="DM179" s="198" t="e">
        <f t="shared" si="93"/>
        <v>#REF!</v>
      </c>
      <c r="DN179" s="82">
        <v>541</v>
      </c>
      <c r="DO179" s="82" t="s">
        <v>221</v>
      </c>
      <c r="DP179" s="192">
        <v>9784</v>
      </c>
      <c r="DQ179" s="192">
        <v>38689280.761396319</v>
      </c>
      <c r="DR179" s="192">
        <v>8236068.321209616</v>
      </c>
      <c r="DS179" s="192">
        <v>-1129474</v>
      </c>
      <c r="DU179" s="193">
        <v>37599481.761396319</v>
      </c>
      <c r="DV179" s="194"/>
      <c r="DW179" s="149">
        <v>5627842.3242377015</v>
      </c>
      <c r="DX179" s="194"/>
      <c r="DY179" s="149">
        <v>147299.27439429672</v>
      </c>
      <c r="DZ179" s="192"/>
      <c r="EA179" s="192">
        <v>43374623.360028319</v>
      </c>
      <c r="EB179" s="195">
        <v>4433.2198855302859</v>
      </c>
      <c r="ED179" s="196"/>
      <c r="EE179" s="197"/>
      <c r="EF179" s="198">
        <v>-50704.202599999997</v>
      </c>
      <c r="EH179" s="196">
        <v>43323919.157428317</v>
      </c>
      <c r="EI179" s="198">
        <v>3610326.5964523596</v>
      </c>
      <c r="EK179" s="199">
        <v>12</v>
      </c>
    </row>
    <row r="180" spans="1:141" ht="13.8" x14ac:dyDescent="0.25">
      <c r="A180" s="30">
        <v>545</v>
      </c>
      <c r="B180" s="235" t="s">
        <v>827</v>
      </c>
      <c r="C180" s="180">
        <v>9479</v>
      </c>
      <c r="D180" s="180">
        <v>28325118.014401142</v>
      </c>
      <c r="E180" s="181">
        <v>7480846.9033780731</v>
      </c>
      <c r="F180" s="182">
        <v>-24988</v>
      </c>
      <c r="G180" s="181">
        <f t="shared" si="104"/>
        <v>28300130.014401142</v>
      </c>
      <c r="H180" s="183">
        <f t="shared" si="73"/>
        <v>2985.5607146746643</v>
      </c>
      <c r="I180" s="184">
        <v>6213449.289031974</v>
      </c>
      <c r="J180" s="181">
        <f t="shared" si="74"/>
        <v>34513579.303433113</v>
      </c>
      <c r="K180" s="183">
        <f t="shared" si="75"/>
        <v>3641.0570000456919</v>
      </c>
      <c r="L180" s="185">
        <v>143750.49640000003</v>
      </c>
      <c r="M180" s="185">
        <v>206272.36000000004</v>
      </c>
      <c r="N180" s="186">
        <v>62521.863600000012</v>
      </c>
      <c r="O180" s="187">
        <v>2606</v>
      </c>
      <c r="P180" s="159">
        <f t="shared" si="76"/>
        <v>34578707.167033114</v>
      </c>
      <c r="Q180" s="188">
        <v>367789</v>
      </c>
      <c r="R180" s="189"/>
      <c r="S180" s="190"/>
      <c r="U180" s="184"/>
      <c r="W180" s="82">
        <v>543</v>
      </c>
      <c r="X180" s="82" t="s">
        <v>603</v>
      </c>
      <c r="Y180" s="192">
        <v>42993</v>
      </c>
      <c r="Z180" s="192">
        <v>34597202.813399449</v>
      </c>
      <c r="AA180" s="192">
        <v>-7128913.4519307893</v>
      </c>
      <c r="AB180" s="192">
        <v>-6511634</v>
      </c>
      <c r="AD180" s="193">
        <f t="shared" si="94"/>
        <v>28085568.813399449</v>
      </c>
      <c r="AE180" s="194"/>
      <c r="AF180" s="149">
        <v>14264922.093390858</v>
      </c>
      <c r="AG180" s="194"/>
      <c r="AH180" s="149">
        <f t="shared" si="95"/>
        <v>-693676.48948422552</v>
      </c>
      <c r="AI180" s="149">
        <v>-992118.7000762762</v>
      </c>
      <c r="AJ180" s="192"/>
      <c r="AK180" s="192">
        <f t="shared" si="96"/>
        <v>41656814.41730608</v>
      </c>
      <c r="AL180" s="195">
        <f t="shared" si="77"/>
        <v>968.92085728621123</v>
      </c>
      <c r="AM180" s="194"/>
      <c r="AN180" s="149">
        <v>0</v>
      </c>
      <c r="AP180" s="147">
        <f t="shared" si="78"/>
        <v>-9894866.1106963158</v>
      </c>
      <c r="AQ180" s="148">
        <f t="shared" si="79"/>
        <v>-0.19194070900019478</v>
      </c>
      <c r="AR180" s="149">
        <f t="shared" si="97"/>
        <v>-230.15063174694291</v>
      </c>
      <c r="AT180" s="82">
        <v>543</v>
      </c>
      <c r="AU180" s="82" t="s">
        <v>603</v>
      </c>
      <c r="AV180" s="192">
        <v>42993</v>
      </c>
      <c r="AW180" s="192">
        <v>34067536.571566895</v>
      </c>
      <c r="AX180" s="192">
        <v>-7083854.7846083529</v>
      </c>
      <c r="AY180" s="192">
        <v>-6511634</v>
      </c>
      <c r="BA180" s="193">
        <f t="shared" si="98"/>
        <v>27555902.571566895</v>
      </c>
      <c r="BB180" s="194"/>
      <c r="BC180" s="149">
        <v>14264922.093390858</v>
      </c>
      <c r="BD180" s="194"/>
      <c r="BE180" s="149">
        <v>-992118.7000762762</v>
      </c>
      <c r="BF180" s="192"/>
      <c r="BG180" s="192">
        <f t="shared" si="99"/>
        <v>40828705.96488148</v>
      </c>
      <c r="BH180" s="195">
        <f t="shared" si="80"/>
        <v>949.65938559489871</v>
      </c>
      <c r="BI180" s="194"/>
      <c r="BJ180" s="149">
        <v>0</v>
      </c>
      <c r="BL180" s="147">
        <f t="shared" si="81"/>
        <v>-10722974.563120916</v>
      </c>
      <c r="BM180" s="148">
        <f t="shared" si="82"/>
        <v>-0.2080043648101112</v>
      </c>
      <c r="BN180" s="149">
        <f t="shared" si="100"/>
        <v>-249.41210343825546</v>
      </c>
      <c r="BP180" s="82">
        <v>543</v>
      </c>
      <c r="BQ180" s="82" t="s">
        <v>603</v>
      </c>
      <c r="BR180" s="192">
        <v>42993</v>
      </c>
      <c r="BS180" s="192">
        <v>34285497.036367826</v>
      </c>
      <c r="BT180" s="192">
        <v>-6909572.1069354909</v>
      </c>
      <c r="BU180" s="192">
        <v>-6511634</v>
      </c>
      <c r="BW180" s="193">
        <f t="shared" si="101"/>
        <v>27773863.036367826</v>
      </c>
      <c r="BX180" s="194"/>
      <c r="BY180" s="149">
        <v>14013447.18918705</v>
      </c>
      <c r="BZ180" s="194"/>
      <c r="CA180" s="149">
        <v>-4613755.2556392662</v>
      </c>
      <c r="CB180" s="192"/>
      <c r="CC180" s="192">
        <f t="shared" si="102"/>
        <v>37173554.969915614</v>
      </c>
      <c r="CD180" s="195">
        <f t="shared" si="83"/>
        <v>864.64203405009221</v>
      </c>
      <c r="CE180" s="194"/>
      <c r="CF180" s="149">
        <v>0</v>
      </c>
      <c r="CH180" s="147">
        <f t="shared" si="84"/>
        <v>-14378125.558086783</v>
      </c>
      <c r="CI180" s="148">
        <f t="shared" si="85"/>
        <v>-0.27890701934104201</v>
      </c>
      <c r="CJ180" s="149">
        <f t="shared" si="103"/>
        <v>-334.42945498306193</v>
      </c>
      <c r="CL180" s="82">
        <v>543</v>
      </c>
      <c r="CM180" s="82" t="s">
        <v>603</v>
      </c>
      <c r="CN180" s="192">
        <v>42993</v>
      </c>
      <c r="CO180" s="192">
        <v>32552978.337014154</v>
      </c>
      <c r="CP180" s="192">
        <v>-6811973.0095343161</v>
      </c>
      <c r="CQ180" s="192">
        <v>-6524910</v>
      </c>
      <c r="CS180" s="193">
        <f t="shared" si="86"/>
        <v>26028068.337014154</v>
      </c>
      <c r="CT180" s="194"/>
      <c r="CU180" s="149">
        <v>14013447.18918705</v>
      </c>
      <c r="CV180" s="194"/>
      <c r="CW180" s="149">
        <v>-4613755.2556392662</v>
      </c>
      <c r="CX180" s="192"/>
      <c r="CY180" s="192">
        <f t="shared" si="87"/>
        <v>35427760.270561934</v>
      </c>
      <c r="CZ180" s="195">
        <f t="shared" si="88"/>
        <v>824.03554696257379</v>
      </c>
      <c r="DA180" s="194"/>
      <c r="DB180" s="149">
        <v>0</v>
      </c>
      <c r="DD180" s="147">
        <f t="shared" si="89"/>
        <v>-16123920.257440463</v>
      </c>
      <c r="DE180" s="148">
        <f t="shared" si="90"/>
        <v>-0.31277196188943052</v>
      </c>
      <c r="DF180" s="149">
        <f t="shared" si="91"/>
        <v>-375.0359420705804</v>
      </c>
      <c r="DH180" s="196">
        <v>909867.20490799996</v>
      </c>
      <c r="DI180" s="197">
        <v>441928.58620000008</v>
      </c>
      <c r="DJ180" s="198">
        <f t="shared" si="92"/>
        <v>-467938.61870799988</v>
      </c>
      <c r="DL180" s="196" t="e">
        <f>#REF!+DJ180</f>
        <v>#REF!</v>
      </c>
      <c r="DM180" s="198" t="e">
        <f t="shared" si="93"/>
        <v>#REF!</v>
      </c>
      <c r="DN180" s="82">
        <v>543</v>
      </c>
      <c r="DO180" s="82" t="s">
        <v>222</v>
      </c>
      <c r="DP180" s="192">
        <v>42665</v>
      </c>
      <c r="DQ180" s="192">
        <v>44013779.214982986</v>
      </c>
      <c r="DR180" s="192">
        <v>-6811973.0095343143</v>
      </c>
      <c r="DS180" s="192">
        <v>-6424181</v>
      </c>
      <c r="DU180" s="193">
        <v>37502145.214982986</v>
      </c>
      <c r="DV180" s="194"/>
      <c r="DW180" s="149">
        <v>13130010.665809195</v>
      </c>
      <c r="DX180" s="194"/>
      <c r="DY180" s="149">
        <v>919524.64721020998</v>
      </c>
      <c r="DZ180" s="192"/>
      <c r="EA180" s="192">
        <v>51551680.528002396</v>
      </c>
      <c r="EB180" s="195">
        <v>1208.2897111918996</v>
      </c>
      <c r="ED180" s="196"/>
      <c r="EE180" s="197"/>
      <c r="EF180" s="198">
        <v>-467938.61870799988</v>
      </c>
      <c r="EH180" s="196">
        <v>51083741.909294397</v>
      </c>
      <c r="EI180" s="198">
        <v>4256978.4924411997</v>
      </c>
      <c r="EK180" s="199">
        <v>1</v>
      </c>
    </row>
    <row r="181" spans="1:141" ht="13.8" x14ac:dyDescent="0.25">
      <c r="A181" s="30">
        <v>560</v>
      </c>
      <c r="B181" s="235" t="s">
        <v>224</v>
      </c>
      <c r="C181" s="180">
        <v>16003</v>
      </c>
      <c r="D181" s="180">
        <v>30420269.498034783</v>
      </c>
      <c r="E181" s="181">
        <v>9184743.4299408123</v>
      </c>
      <c r="F181" s="200">
        <v>-1967092</v>
      </c>
      <c r="G181" s="181">
        <f t="shared" si="104"/>
        <v>28453177.498034783</v>
      </c>
      <c r="H181" s="183">
        <f t="shared" si="73"/>
        <v>1777.9902204608375</v>
      </c>
      <c r="I181" s="184">
        <v>7856261.2294245353</v>
      </c>
      <c r="J181" s="181">
        <f t="shared" si="74"/>
        <v>36309438.727459319</v>
      </c>
      <c r="K181" s="183">
        <f t="shared" si="75"/>
        <v>2268.9144989976453</v>
      </c>
      <c r="L181" s="185">
        <v>740135.101608</v>
      </c>
      <c r="M181" s="185">
        <v>1108393.8572000002</v>
      </c>
      <c r="N181" s="186">
        <v>368258.75559200021</v>
      </c>
      <c r="O181" s="187">
        <v>7556</v>
      </c>
      <c r="P181" s="159">
        <f t="shared" si="76"/>
        <v>36685253.483051322</v>
      </c>
      <c r="Q181" s="188">
        <v>825354</v>
      </c>
      <c r="R181" s="189"/>
      <c r="S181" s="190"/>
      <c r="U181" s="184"/>
      <c r="W181" s="82">
        <v>545</v>
      </c>
      <c r="X181" s="82" t="s">
        <v>604</v>
      </c>
      <c r="Y181" s="192">
        <v>9479</v>
      </c>
      <c r="Z181" s="192">
        <v>28315851.940321364</v>
      </c>
      <c r="AA181" s="192">
        <v>7480846.9033780694</v>
      </c>
      <c r="AB181" s="192">
        <v>327662</v>
      </c>
      <c r="AD181" s="193">
        <f t="shared" si="94"/>
        <v>28643513.940321364</v>
      </c>
      <c r="AE181" s="194"/>
      <c r="AF181" s="149">
        <v>6331684.7267570337</v>
      </c>
      <c r="AG181" s="194"/>
      <c r="AH181" s="149">
        <f t="shared" si="95"/>
        <v>-121943.9110116464</v>
      </c>
      <c r="AI181" s="149">
        <v>-174408.15179572685</v>
      </c>
      <c r="AJ181" s="192"/>
      <c r="AK181" s="192">
        <f t="shared" si="96"/>
        <v>34853254.756066754</v>
      </c>
      <c r="AL181" s="195">
        <f t="shared" si="77"/>
        <v>3676.8915240074643</v>
      </c>
      <c r="AM181" s="194"/>
      <c r="AN181" s="149">
        <v>0</v>
      </c>
      <c r="AP181" s="147">
        <f t="shared" si="78"/>
        <v>-126491.25366917253</v>
      </c>
      <c r="AQ181" s="148">
        <f t="shared" si="79"/>
        <v>-3.6161284199709787E-3</v>
      </c>
      <c r="AR181" s="149">
        <f t="shared" si="97"/>
        <v>-13.344366881440292</v>
      </c>
      <c r="AT181" s="82">
        <v>545</v>
      </c>
      <c r="AU181" s="82" t="s">
        <v>604</v>
      </c>
      <c r="AV181" s="192">
        <v>9479</v>
      </c>
      <c r="AW181" s="192">
        <v>28242500.73343486</v>
      </c>
      <c r="AX181" s="192">
        <v>7535418.7138284044</v>
      </c>
      <c r="AY181" s="192">
        <v>327662</v>
      </c>
      <c r="BA181" s="193">
        <f t="shared" si="98"/>
        <v>28570162.73343486</v>
      </c>
      <c r="BB181" s="194"/>
      <c r="BC181" s="149">
        <v>6331684.7267570337</v>
      </c>
      <c r="BD181" s="194"/>
      <c r="BE181" s="149">
        <v>-174408.15179572685</v>
      </c>
      <c r="BF181" s="192"/>
      <c r="BG181" s="192">
        <f t="shared" si="99"/>
        <v>34727439.308396161</v>
      </c>
      <c r="BH181" s="195">
        <f t="shared" si="80"/>
        <v>3663.6184521991941</v>
      </c>
      <c r="BI181" s="194"/>
      <c r="BJ181" s="149">
        <v>0</v>
      </c>
      <c r="BL181" s="147">
        <f t="shared" si="81"/>
        <v>-252306.70133976638</v>
      </c>
      <c r="BM181" s="148">
        <f t="shared" si="82"/>
        <v>-7.2129369169673715E-3</v>
      </c>
      <c r="BN181" s="149">
        <f t="shared" si="100"/>
        <v>-26.617438689710557</v>
      </c>
      <c r="BP181" s="82">
        <v>545</v>
      </c>
      <c r="BQ181" s="82" t="s">
        <v>604</v>
      </c>
      <c r="BR181" s="192">
        <v>9479</v>
      </c>
      <c r="BS181" s="192">
        <v>28189501.327254832</v>
      </c>
      <c r="BT181" s="192">
        <v>7481087.6712702736</v>
      </c>
      <c r="BU181" s="192">
        <v>327662</v>
      </c>
      <c r="BW181" s="193">
        <f t="shared" si="101"/>
        <v>28517163.327254832</v>
      </c>
      <c r="BX181" s="194"/>
      <c r="BY181" s="149">
        <v>6301932.5826451629</v>
      </c>
      <c r="BZ181" s="194"/>
      <c r="CA181" s="149">
        <v>-811068.80347281066</v>
      </c>
      <c r="CB181" s="192"/>
      <c r="CC181" s="192">
        <f t="shared" si="102"/>
        <v>34008027.106427185</v>
      </c>
      <c r="CD181" s="195">
        <f t="shared" si="83"/>
        <v>3587.7230832816949</v>
      </c>
      <c r="CE181" s="194"/>
      <c r="CF181" s="149">
        <v>0</v>
      </c>
      <c r="CH181" s="147">
        <f t="shared" si="84"/>
        <v>-971718.90330874175</v>
      </c>
      <c r="CI181" s="148">
        <f t="shared" si="85"/>
        <v>-2.7779472813732921E-2</v>
      </c>
      <c r="CJ181" s="149">
        <f t="shared" si="103"/>
        <v>-102.51280760720981</v>
      </c>
      <c r="CL181" s="82">
        <v>545</v>
      </c>
      <c r="CM181" s="82" t="s">
        <v>604</v>
      </c>
      <c r="CN181" s="192">
        <v>9479</v>
      </c>
      <c r="CO181" s="192">
        <v>27340006.203975465</v>
      </c>
      <c r="CP181" s="192">
        <v>7065265.7583961822</v>
      </c>
      <c r="CQ181" s="192">
        <v>327662</v>
      </c>
      <c r="CS181" s="193">
        <f t="shared" si="86"/>
        <v>27667668.203975465</v>
      </c>
      <c r="CT181" s="194"/>
      <c r="CU181" s="149">
        <v>6301932.5826451629</v>
      </c>
      <c r="CV181" s="194"/>
      <c r="CW181" s="149">
        <v>-811068.80347281066</v>
      </c>
      <c r="CX181" s="192"/>
      <c r="CY181" s="192">
        <f t="shared" si="87"/>
        <v>33158531.983147822</v>
      </c>
      <c r="CZ181" s="195">
        <f t="shared" si="88"/>
        <v>3498.1044396189286</v>
      </c>
      <c r="DA181" s="194"/>
      <c r="DB181" s="149">
        <v>0</v>
      </c>
      <c r="DD181" s="147">
        <f t="shared" si="89"/>
        <v>-1821214.0265881047</v>
      </c>
      <c r="DE181" s="148">
        <f t="shared" si="90"/>
        <v>-5.2064815624481821E-2</v>
      </c>
      <c r="DF181" s="149">
        <f t="shared" si="91"/>
        <v>-192.13145126997622</v>
      </c>
      <c r="DH181" s="196">
        <v>157685.99200000003</v>
      </c>
      <c r="DI181" s="197">
        <v>197107.49000000002</v>
      </c>
      <c r="DJ181" s="198">
        <f t="shared" si="92"/>
        <v>39421.497999999992</v>
      </c>
      <c r="DL181" s="196" t="e">
        <f>#REF!+DJ181</f>
        <v>#REF!</v>
      </c>
      <c r="DM181" s="198" t="e">
        <f t="shared" si="93"/>
        <v>#REF!</v>
      </c>
      <c r="DN181" s="82">
        <v>545</v>
      </c>
      <c r="DO181" s="82" t="s">
        <v>827</v>
      </c>
      <c r="DP181" s="192">
        <v>9471</v>
      </c>
      <c r="DQ181" s="192">
        <v>28590605.769248519</v>
      </c>
      <c r="DR181" s="192">
        <v>7065265.7583961794</v>
      </c>
      <c r="DS181" s="192">
        <v>188619</v>
      </c>
      <c r="DU181" s="193">
        <v>28918267.769248519</v>
      </c>
      <c r="DV181" s="194"/>
      <c r="DW181" s="149">
        <v>5899831.660331618</v>
      </c>
      <c r="DX181" s="194"/>
      <c r="DY181" s="149">
        <v>161646.5801557927</v>
      </c>
      <c r="DZ181" s="192"/>
      <c r="EA181" s="192">
        <v>34979746.009735927</v>
      </c>
      <c r="EB181" s="195">
        <v>3693.3529732589936</v>
      </c>
      <c r="ED181" s="196"/>
      <c r="EE181" s="197"/>
      <c r="EF181" s="198">
        <v>39421.497999999992</v>
      </c>
      <c r="EH181" s="196">
        <v>35019167.50773593</v>
      </c>
      <c r="EI181" s="198">
        <v>2918263.958977994</v>
      </c>
      <c r="EK181" s="199">
        <v>15</v>
      </c>
    </row>
    <row r="182" spans="1:141" ht="13.8" x14ac:dyDescent="0.25">
      <c r="A182" s="30">
        <v>561</v>
      </c>
      <c r="B182" s="235" t="s">
        <v>225</v>
      </c>
      <c r="C182" s="180">
        <v>1329</v>
      </c>
      <c r="D182" s="180">
        <v>3519332.4896158944</v>
      </c>
      <c r="E182" s="181">
        <v>956499.61954069335</v>
      </c>
      <c r="F182" s="200">
        <v>-300054</v>
      </c>
      <c r="G182" s="181">
        <f t="shared" si="104"/>
        <v>3219278.4896158944</v>
      </c>
      <c r="H182" s="183">
        <f t="shared" si="73"/>
        <v>2422.3314444062412</v>
      </c>
      <c r="I182" s="184">
        <v>827473.01264841168</v>
      </c>
      <c r="J182" s="181">
        <f t="shared" si="74"/>
        <v>4046751.5022643059</v>
      </c>
      <c r="K182" s="183">
        <f t="shared" si="75"/>
        <v>3044.9597458723147</v>
      </c>
      <c r="L182" s="185">
        <v>745496.76040000026</v>
      </c>
      <c r="M182" s="185">
        <v>11451.672399999999</v>
      </c>
      <c r="N182" s="186">
        <v>-734045.08800000022</v>
      </c>
      <c r="O182" s="187">
        <v>560</v>
      </c>
      <c r="P182" s="159">
        <f t="shared" si="76"/>
        <v>3313266.4142643055</v>
      </c>
      <c r="Q182" s="188">
        <v>78658</v>
      </c>
      <c r="R182" s="189"/>
      <c r="S182" s="190"/>
      <c r="U182" s="184"/>
      <c r="W182" s="82">
        <v>560</v>
      </c>
      <c r="X182" s="82" t="s">
        <v>605</v>
      </c>
      <c r="Y182" s="192">
        <v>16003</v>
      </c>
      <c r="Z182" s="192">
        <v>30432439.017148793</v>
      </c>
      <c r="AA182" s="192">
        <v>9184743.4299408048</v>
      </c>
      <c r="AB182" s="192">
        <v>-2112987</v>
      </c>
      <c r="AD182" s="193">
        <f t="shared" si="94"/>
        <v>28319452.017148793</v>
      </c>
      <c r="AE182" s="194"/>
      <c r="AF182" s="149">
        <v>8080142.2579200724</v>
      </c>
      <c r="AG182" s="194"/>
      <c r="AH182" s="149">
        <f t="shared" si="95"/>
        <v>-209559.97475605263</v>
      </c>
      <c r="AI182" s="149">
        <v>-299719.49877900555</v>
      </c>
      <c r="AJ182" s="192"/>
      <c r="AK182" s="192">
        <f t="shared" si="96"/>
        <v>36190034.30031281</v>
      </c>
      <c r="AL182" s="195">
        <f t="shared" si="77"/>
        <v>2261.4531213093051</v>
      </c>
      <c r="AM182" s="194"/>
      <c r="AN182" s="149">
        <v>0</v>
      </c>
      <c r="AP182" s="147">
        <f t="shared" si="78"/>
        <v>-2843799.3953961208</v>
      </c>
      <c r="AQ182" s="148">
        <f t="shared" si="79"/>
        <v>-7.2854729503772656E-2</v>
      </c>
      <c r="AR182" s="149">
        <f t="shared" si="97"/>
        <v>-177.70414268550402</v>
      </c>
      <c r="AT182" s="82">
        <v>560</v>
      </c>
      <c r="AU182" s="82" t="s">
        <v>605</v>
      </c>
      <c r="AV182" s="192">
        <v>16003</v>
      </c>
      <c r="AW182" s="192">
        <v>30238994.481328569</v>
      </c>
      <c r="AX182" s="192">
        <v>9162930.3787487876</v>
      </c>
      <c r="AY182" s="192">
        <v>-2112987</v>
      </c>
      <c r="BA182" s="193">
        <f t="shared" si="98"/>
        <v>28126007.481328569</v>
      </c>
      <c r="BB182" s="194"/>
      <c r="BC182" s="149">
        <v>8080142.2579200724</v>
      </c>
      <c r="BD182" s="194"/>
      <c r="BE182" s="149">
        <v>-299719.49877900555</v>
      </c>
      <c r="BF182" s="192"/>
      <c r="BG182" s="192">
        <f t="shared" si="99"/>
        <v>35906430.240469635</v>
      </c>
      <c r="BH182" s="195">
        <f t="shared" si="80"/>
        <v>2243.7311904311464</v>
      </c>
      <c r="BI182" s="194"/>
      <c r="BJ182" s="149">
        <v>0</v>
      </c>
      <c r="BL182" s="147">
        <f t="shared" si="81"/>
        <v>-3127403.455239296</v>
      </c>
      <c r="BM182" s="148">
        <f t="shared" si="82"/>
        <v>-8.0120325346959134E-2</v>
      </c>
      <c r="BN182" s="149">
        <f t="shared" si="100"/>
        <v>-195.42607356366281</v>
      </c>
      <c r="BP182" s="82">
        <v>560</v>
      </c>
      <c r="BQ182" s="82" t="s">
        <v>605</v>
      </c>
      <c r="BR182" s="192">
        <v>16003</v>
      </c>
      <c r="BS182" s="192">
        <v>31504945.750182804</v>
      </c>
      <c r="BT182" s="192">
        <v>10416399.18507646</v>
      </c>
      <c r="BU182" s="192">
        <v>-2112987</v>
      </c>
      <c r="BW182" s="193">
        <f t="shared" si="101"/>
        <v>29391958.750182804</v>
      </c>
      <c r="BX182" s="194"/>
      <c r="BY182" s="149">
        <v>8018942.888937871</v>
      </c>
      <c r="BZ182" s="194"/>
      <c r="CA182" s="149">
        <v>-1393817.5065170007</v>
      </c>
      <c r="CB182" s="192"/>
      <c r="CC182" s="192">
        <f t="shared" si="102"/>
        <v>36017084.132603675</v>
      </c>
      <c r="CD182" s="195">
        <f t="shared" si="83"/>
        <v>2250.6457622073158</v>
      </c>
      <c r="CE182" s="194"/>
      <c r="CF182" s="149">
        <v>0</v>
      </c>
      <c r="CH182" s="147">
        <f t="shared" si="84"/>
        <v>-3016749.5631052554</v>
      </c>
      <c r="CI182" s="148">
        <f t="shared" si="85"/>
        <v>-7.7285505354727502E-2</v>
      </c>
      <c r="CJ182" s="149">
        <f t="shared" si="103"/>
        <v>-188.5115017874933</v>
      </c>
      <c r="CL182" s="82">
        <v>560</v>
      </c>
      <c r="CM182" s="82" t="s">
        <v>605</v>
      </c>
      <c r="CN182" s="192">
        <v>16003</v>
      </c>
      <c r="CO182" s="192">
        <v>30055225.586512171</v>
      </c>
      <c r="CP182" s="192">
        <v>9964756.8063908312</v>
      </c>
      <c r="CQ182" s="192">
        <v>-2112987</v>
      </c>
      <c r="CS182" s="193">
        <f t="shared" si="86"/>
        <v>27942238.586512171</v>
      </c>
      <c r="CT182" s="194"/>
      <c r="CU182" s="149">
        <v>8018942.888937871</v>
      </c>
      <c r="CV182" s="194"/>
      <c r="CW182" s="149">
        <v>-1393817.5065170007</v>
      </c>
      <c r="CX182" s="192"/>
      <c r="CY182" s="192">
        <f t="shared" si="87"/>
        <v>34567363.968933038</v>
      </c>
      <c r="CZ182" s="195">
        <f t="shared" si="88"/>
        <v>2160.0552377012459</v>
      </c>
      <c r="DA182" s="194"/>
      <c r="DB182" s="149">
        <v>0</v>
      </c>
      <c r="DD182" s="147">
        <f t="shared" si="89"/>
        <v>-4466469.7267758921</v>
      </c>
      <c r="DE182" s="148">
        <f t="shared" si="90"/>
        <v>-0.11442559707546482</v>
      </c>
      <c r="DF182" s="149">
        <f t="shared" si="91"/>
        <v>-279.1020262935632</v>
      </c>
      <c r="DH182" s="196">
        <v>608591.80484800006</v>
      </c>
      <c r="DI182" s="197">
        <v>1128542.3324</v>
      </c>
      <c r="DJ182" s="198">
        <f t="shared" si="92"/>
        <v>519950.5275519999</v>
      </c>
      <c r="DL182" s="196" t="e">
        <f>#REF!+DJ182</f>
        <v>#REF!</v>
      </c>
      <c r="DM182" s="198" t="e">
        <f t="shared" si="93"/>
        <v>#REF!</v>
      </c>
      <c r="DN182" s="82">
        <v>560</v>
      </c>
      <c r="DO182" s="82" t="s">
        <v>224</v>
      </c>
      <c r="DP182" s="192">
        <v>16091</v>
      </c>
      <c r="DQ182" s="192">
        <v>33347756.920062602</v>
      </c>
      <c r="DR182" s="192">
        <v>9964756.8063908312</v>
      </c>
      <c r="DS182" s="192">
        <v>-1877472</v>
      </c>
      <c r="DU182" s="193">
        <v>31234769.920062602</v>
      </c>
      <c r="DV182" s="194"/>
      <c r="DW182" s="149">
        <v>7521274.9712630892</v>
      </c>
      <c r="DX182" s="194"/>
      <c r="DY182" s="149">
        <v>277788.80438323837</v>
      </c>
      <c r="DZ182" s="192"/>
      <c r="EA182" s="192">
        <v>39033833.69570893</v>
      </c>
      <c r="EB182" s="195">
        <v>2425.8177674295525</v>
      </c>
      <c r="ED182" s="196"/>
      <c r="EE182" s="197"/>
      <c r="EF182" s="198">
        <v>519950.5275519999</v>
      </c>
      <c r="EH182" s="196">
        <v>39553784.223260932</v>
      </c>
      <c r="EI182" s="198">
        <v>3296148.6852717442</v>
      </c>
      <c r="EK182" s="199">
        <v>7</v>
      </c>
    </row>
    <row r="183" spans="1:141" ht="13.8" x14ac:dyDescent="0.25">
      <c r="A183" s="30">
        <v>562</v>
      </c>
      <c r="B183" s="235" t="s">
        <v>226</v>
      </c>
      <c r="C183" s="180">
        <v>9158</v>
      </c>
      <c r="D183" s="180">
        <v>20982128.374328189</v>
      </c>
      <c r="E183" s="181">
        <v>5755885.6268370654</v>
      </c>
      <c r="F183" s="200">
        <v>-549311</v>
      </c>
      <c r="G183" s="181">
        <f t="shared" si="104"/>
        <v>20432817.374328189</v>
      </c>
      <c r="H183" s="183">
        <f t="shared" si="73"/>
        <v>2231.1440679545958</v>
      </c>
      <c r="I183" s="184">
        <v>4808507.227188848</v>
      </c>
      <c r="J183" s="181">
        <f t="shared" si="74"/>
        <v>25241324.601517037</v>
      </c>
      <c r="K183" s="183">
        <f t="shared" si="75"/>
        <v>2756.2049139022752</v>
      </c>
      <c r="L183" s="185">
        <v>297056.382056</v>
      </c>
      <c r="M183" s="185">
        <v>247882.47400000005</v>
      </c>
      <c r="N183" s="186">
        <v>-49173.908055999957</v>
      </c>
      <c r="O183" s="187">
        <v>4565</v>
      </c>
      <c r="P183" s="159">
        <f t="shared" si="76"/>
        <v>25196715.693461038</v>
      </c>
      <c r="Q183" s="188">
        <v>584823</v>
      </c>
      <c r="R183" s="189"/>
      <c r="S183" s="190"/>
      <c r="U183" s="184"/>
      <c r="W183" s="82">
        <v>561</v>
      </c>
      <c r="X183" s="82" t="s">
        <v>606</v>
      </c>
      <c r="Y183" s="192">
        <v>1329</v>
      </c>
      <c r="Z183" s="192">
        <v>3516945.3624030421</v>
      </c>
      <c r="AA183" s="192">
        <v>956499.61954069289</v>
      </c>
      <c r="AB183" s="192">
        <v>-319867</v>
      </c>
      <c r="AD183" s="193">
        <f t="shared" si="94"/>
        <v>3197078.3624030421</v>
      </c>
      <c r="AE183" s="194"/>
      <c r="AF183" s="149">
        <v>842443.24214297812</v>
      </c>
      <c r="AG183" s="194"/>
      <c r="AH183" s="149">
        <f t="shared" si="95"/>
        <v>-17390.182463130423</v>
      </c>
      <c r="AI183" s="149">
        <v>-24872.005150756304</v>
      </c>
      <c r="AJ183" s="192"/>
      <c r="AK183" s="192">
        <f t="shared" si="96"/>
        <v>4022131.4220828898</v>
      </c>
      <c r="AL183" s="195">
        <f t="shared" si="77"/>
        <v>3026.4344786176748</v>
      </c>
      <c r="AM183" s="194"/>
      <c r="AN183" s="149">
        <v>0</v>
      </c>
      <c r="AP183" s="147">
        <f t="shared" si="78"/>
        <v>-462967.06020322535</v>
      </c>
      <c r="AQ183" s="148">
        <f t="shared" si="79"/>
        <v>-0.10322338785462851</v>
      </c>
      <c r="AR183" s="149">
        <f t="shared" si="97"/>
        <v>-348.35745688730276</v>
      </c>
      <c r="AT183" s="82">
        <v>561</v>
      </c>
      <c r="AU183" s="82" t="s">
        <v>606</v>
      </c>
      <c r="AV183" s="192">
        <v>1329</v>
      </c>
      <c r="AW183" s="192">
        <v>3493875.8167357123</v>
      </c>
      <c r="AX183" s="192">
        <v>961349.62824481213</v>
      </c>
      <c r="AY183" s="192">
        <v>-319867</v>
      </c>
      <c r="BA183" s="193">
        <f t="shared" si="98"/>
        <v>3174008.8167357123</v>
      </c>
      <c r="BB183" s="194"/>
      <c r="BC183" s="149">
        <v>842443.24214297812</v>
      </c>
      <c r="BD183" s="194"/>
      <c r="BE183" s="149">
        <v>-24872.005150756304</v>
      </c>
      <c r="BF183" s="192"/>
      <c r="BG183" s="192">
        <f t="shared" si="99"/>
        <v>3991580.0537279341</v>
      </c>
      <c r="BH183" s="195">
        <f t="shared" si="80"/>
        <v>3003.4462405778286</v>
      </c>
      <c r="BI183" s="194"/>
      <c r="BJ183" s="149">
        <v>0</v>
      </c>
      <c r="BL183" s="147">
        <f t="shared" si="81"/>
        <v>-493518.42855818104</v>
      </c>
      <c r="BM183" s="148">
        <f t="shared" si="82"/>
        <v>-0.11003513757999535</v>
      </c>
      <c r="BN183" s="149">
        <f t="shared" si="100"/>
        <v>-371.345694927149</v>
      </c>
      <c r="BP183" s="82">
        <v>561</v>
      </c>
      <c r="BQ183" s="82" t="s">
        <v>606</v>
      </c>
      <c r="BR183" s="192">
        <v>1329</v>
      </c>
      <c r="BS183" s="192">
        <v>3549913.7781172064</v>
      </c>
      <c r="BT183" s="192">
        <v>1017480.5037027868</v>
      </c>
      <c r="BU183" s="192">
        <v>-319867</v>
      </c>
      <c r="BW183" s="193">
        <f t="shared" si="101"/>
        <v>3230046.7781172064</v>
      </c>
      <c r="BX183" s="194"/>
      <c r="BY183" s="149">
        <v>839501.20287997066</v>
      </c>
      <c r="BZ183" s="194"/>
      <c r="CA183" s="149">
        <v>-115664.93452221625</v>
      </c>
      <c r="CB183" s="192"/>
      <c r="CC183" s="192">
        <f t="shared" si="102"/>
        <v>3953883.0464749606</v>
      </c>
      <c r="CD183" s="195">
        <f t="shared" si="83"/>
        <v>2975.0812990782247</v>
      </c>
      <c r="CE183" s="194"/>
      <c r="CF183" s="149">
        <v>0</v>
      </c>
      <c r="CH183" s="147">
        <f t="shared" si="84"/>
        <v>-531215.43581115454</v>
      </c>
      <c r="CI183" s="148">
        <f t="shared" si="85"/>
        <v>-0.11844008284526829</v>
      </c>
      <c r="CJ183" s="149">
        <f t="shared" si="103"/>
        <v>-399.71063642675284</v>
      </c>
      <c r="CL183" s="82">
        <v>561</v>
      </c>
      <c r="CM183" s="82" t="s">
        <v>606</v>
      </c>
      <c r="CN183" s="192">
        <v>1329</v>
      </c>
      <c r="CO183" s="192">
        <v>3576797.2604711233</v>
      </c>
      <c r="CP183" s="192">
        <v>1042180.1688788005</v>
      </c>
      <c r="CQ183" s="192">
        <v>-319867</v>
      </c>
      <c r="CS183" s="193">
        <f t="shared" si="86"/>
        <v>3256930.2604711233</v>
      </c>
      <c r="CT183" s="194"/>
      <c r="CU183" s="149">
        <v>839501.20287997066</v>
      </c>
      <c r="CV183" s="194"/>
      <c r="CW183" s="149">
        <v>-115664.93452221625</v>
      </c>
      <c r="CX183" s="192"/>
      <c r="CY183" s="192">
        <f t="shared" si="87"/>
        <v>3980766.528828878</v>
      </c>
      <c r="CZ183" s="195">
        <f t="shared" si="88"/>
        <v>2995.3096529938884</v>
      </c>
      <c r="DA183" s="194"/>
      <c r="DB183" s="149">
        <v>0</v>
      </c>
      <c r="DD183" s="147">
        <f t="shared" si="89"/>
        <v>-504331.95345723722</v>
      </c>
      <c r="DE183" s="148">
        <f t="shared" si="90"/>
        <v>-0.11244612698006409</v>
      </c>
      <c r="DF183" s="149">
        <f t="shared" si="91"/>
        <v>-379.48228251108895</v>
      </c>
      <c r="DH183" s="196">
        <v>755805.272</v>
      </c>
      <c r="DI183" s="197">
        <v>0</v>
      </c>
      <c r="DJ183" s="198">
        <f t="shared" si="92"/>
        <v>-755805.272</v>
      </c>
      <c r="DL183" s="196" t="e">
        <f>#REF!+DJ183</f>
        <v>#REF!</v>
      </c>
      <c r="DM183" s="198" t="e">
        <f t="shared" si="93"/>
        <v>#REF!</v>
      </c>
      <c r="DN183" s="82">
        <v>561</v>
      </c>
      <c r="DO183" s="82" t="s">
        <v>225</v>
      </c>
      <c r="DP183" s="192">
        <v>1364</v>
      </c>
      <c r="DQ183" s="192">
        <v>3994062.4263760159</v>
      </c>
      <c r="DR183" s="192">
        <v>1042180.1688788009</v>
      </c>
      <c r="DS183" s="192">
        <v>-320968</v>
      </c>
      <c r="DU183" s="193">
        <v>3674195.4263760159</v>
      </c>
      <c r="DV183" s="194"/>
      <c r="DW183" s="149">
        <v>787850.95167476509</v>
      </c>
      <c r="DX183" s="194"/>
      <c r="DY183" s="149">
        <v>23052.104235334573</v>
      </c>
      <c r="DZ183" s="192"/>
      <c r="EA183" s="192">
        <v>4485098.4822861152</v>
      </c>
      <c r="EB183" s="195">
        <v>3288.1953682449525</v>
      </c>
      <c r="ED183" s="196"/>
      <c r="EE183" s="197"/>
      <c r="EF183" s="198">
        <v>-755805.272</v>
      </c>
      <c r="EH183" s="196">
        <v>3729293.2102861153</v>
      </c>
      <c r="EI183" s="198">
        <v>310774.43419050961</v>
      </c>
      <c r="EK183" s="199">
        <v>2</v>
      </c>
    </row>
    <row r="184" spans="1:141" ht="13.8" x14ac:dyDescent="0.25">
      <c r="A184" s="30">
        <v>563</v>
      </c>
      <c r="B184" s="235" t="s">
        <v>227</v>
      </c>
      <c r="C184" s="180">
        <v>7288</v>
      </c>
      <c r="D184" s="180">
        <v>23901055.416770753</v>
      </c>
      <c r="E184" s="181">
        <v>5802535.020808395</v>
      </c>
      <c r="F184" s="200">
        <v>-334968</v>
      </c>
      <c r="G184" s="181">
        <f t="shared" si="104"/>
        <v>23566087.416770753</v>
      </c>
      <c r="H184" s="183">
        <f t="shared" si="73"/>
        <v>3233.5465720047687</v>
      </c>
      <c r="I184" s="184">
        <v>3757283.4255275591</v>
      </c>
      <c r="J184" s="181">
        <f t="shared" si="74"/>
        <v>27323370.84229831</v>
      </c>
      <c r="K184" s="183">
        <f t="shared" si="75"/>
        <v>3749.0904009739725</v>
      </c>
      <c r="L184" s="185">
        <v>76942.435416000008</v>
      </c>
      <c r="M184" s="185">
        <v>361403.40039999998</v>
      </c>
      <c r="N184" s="186">
        <v>284460.96498399996</v>
      </c>
      <c r="O184" s="187">
        <v>1046</v>
      </c>
      <c r="P184" s="159">
        <f t="shared" si="76"/>
        <v>27608877.80728231</v>
      </c>
      <c r="Q184" s="188">
        <v>505394</v>
      </c>
      <c r="R184" s="189"/>
      <c r="S184" s="190"/>
      <c r="U184" s="184"/>
      <c r="W184" s="82">
        <v>562</v>
      </c>
      <c r="X184" s="82" t="s">
        <v>607</v>
      </c>
      <c r="Y184" s="192">
        <v>9158</v>
      </c>
      <c r="Z184" s="192">
        <v>20987413.062921003</v>
      </c>
      <c r="AA184" s="192">
        <v>5755885.6268370626</v>
      </c>
      <c r="AB184" s="192">
        <v>-485789</v>
      </c>
      <c r="AD184" s="193">
        <f t="shared" si="94"/>
        <v>20501624.062921003</v>
      </c>
      <c r="AE184" s="194"/>
      <c r="AF184" s="149">
        <v>4948542.4019804792</v>
      </c>
      <c r="AG184" s="194"/>
      <c r="AH184" s="149">
        <f t="shared" si="95"/>
        <v>-126914.13569196098</v>
      </c>
      <c r="AI184" s="149">
        <v>-181516.72895478143</v>
      </c>
      <c r="AJ184" s="192"/>
      <c r="AK184" s="192">
        <f t="shared" si="96"/>
        <v>25323252.329209521</v>
      </c>
      <c r="AL184" s="195">
        <f t="shared" si="77"/>
        <v>2765.1509422591748</v>
      </c>
      <c r="AM184" s="194"/>
      <c r="AN184" s="149">
        <v>0</v>
      </c>
      <c r="AP184" s="147">
        <f t="shared" si="78"/>
        <v>-1069195.4190257974</v>
      </c>
      <c r="AQ184" s="148">
        <f t="shared" si="79"/>
        <v>-4.05114155846832E-2</v>
      </c>
      <c r="AR184" s="149">
        <f t="shared" si="97"/>
        <v>-116.74988196394381</v>
      </c>
      <c r="AT184" s="82">
        <v>562</v>
      </c>
      <c r="AU184" s="82" t="s">
        <v>607</v>
      </c>
      <c r="AV184" s="192">
        <v>9158</v>
      </c>
      <c r="AW184" s="192">
        <v>20923179.681319423</v>
      </c>
      <c r="AX184" s="192">
        <v>5770045.3397862362</v>
      </c>
      <c r="AY184" s="192">
        <v>-485789</v>
      </c>
      <c r="BA184" s="193">
        <f t="shared" si="98"/>
        <v>20437390.681319423</v>
      </c>
      <c r="BB184" s="194"/>
      <c r="BC184" s="149">
        <v>4948542.4019804792</v>
      </c>
      <c r="BD184" s="194"/>
      <c r="BE184" s="149">
        <v>-181516.72895478143</v>
      </c>
      <c r="BF184" s="192"/>
      <c r="BG184" s="192">
        <f t="shared" si="99"/>
        <v>25204416.35434512</v>
      </c>
      <c r="BH184" s="195">
        <f t="shared" si="80"/>
        <v>2752.1747493279231</v>
      </c>
      <c r="BI184" s="194"/>
      <c r="BJ184" s="149">
        <v>0</v>
      </c>
      <c r="BL184" s="147">
        <f t="shared" si="81"/>
        <v>-1188031.3938901983</v>
      </c>
      <c r="BM184" s="148">
        <f t="shared" si="82"/>
        <v>-4.5014066342885295E-2</v>
      </c>
      <c r="BN184" s="149">
        <f t="shared" si="100"/>
        <v>-129.72607489519527</v>
      </c>
      <c r="BP184" s="82">
        <v>562</v>
      </c>
      <c r="BQ184" s="82" t="s">
        <v>607</v>
      </c>
      <c r="BR184" s="192">
        <v>9158</v>
      </c>
      <c r="BS184" s="192">
        <v>21189120.355856381</v>
      </c>
      <c r="BT184" s="192">
        <v>6031342.8446445204</v>
      </c>
      <c r="BU184" s="192">
        <v>-485789</v>
      </c>
      <c r="BW184" s="193">
        <f t="shared" si="101"/>
        <v>20703331.355856381</v>
      </c>
      <c r="BX184" s="194"/>
      <c r="BY184" s="149">
        <v>4920896.2980330503</v>
      </c>
      <c r="BZ184" s="194"/>
      <c r="CA184" s="149">
        <v>-844126.57692792627</v>
      </c>
      <c r="CB184" s="192"/>
      <c r="CC184" s="192">
        <f t="shared" si="102"/>
        <v>24780101.076961506</v>
      </c>
      <c r="CD184" s="195">
        <f t="shared" si="83"/>
        <v>2705.8420044727568</v>
      </c>
      <c r="CE184" s="194"/>
      <c r="CF184" s="149">
        <v>0</v>
      </c>
      <c r="CH184" s="147">
        <f t="shared" si="84"/>
        <v>-1612346.6712738127</v>
      </c>
      <c r="CI184" s="148">
        <f t="shared" si="85"/>
        <v>-6.109121392052843E-2</v>
      </c>
      <c r="CJ184" s="149">
        <f t="shared" si="103"/>
        <v>-176.05881975036172</v>
      </c>
      <c r="CL184" s="82">
        <v>562</v>
      </c>
      <c r="CM184" s="82" t="s">
        <v>607</v>
      </c>
      <c r="CN184" s="192">
        <v>9158</v>
      </c>
      <c r="CO184" s="192">
        <v>20338795.997565258</v>
      </c>
      <c r="CP184" s="192">
        <v>5917069.4817790017</v>
      </c>
      <c r="CQ184" s="192">
        <v>-485789</v>
      </c>
      <c r="CS184" s="193">
        <f t="shared" si="86"/>
        <v>19853006.997565258</v>
      </c>
      <c r="CT184" s="194"/>
      <c r="CU184" s="149">
        <v>4920896.2980330503</v>
      </c>
      <c r="CV184" s="194"/>
      <c r="CW184" s="149">
        <v>-844126.57692792627</v>
      </c>
      <c r="CX184" s="192"/>
      <c r="CY184" s="192">
        <f t="shared" si="87"/>
        <v>23929776.718670383</v>
      </c>
      <c r="CZ184" s="195">
        <f t="shared" si="88"/>
        <v>2612.9915613311186</v>
      </c>
      <c r="DA184" s="194"/>
      <c r="DB184" s="149">
        <v>0</v>
      </c>
      <c r="DD184" s="147">
        <f t="shared" si="89"/>
        <v>-2462671.0295649357</v>
      </c>
      <c r="DE184" s="148">
        <f t="shared" si="90"/>
        <v>-9.3309686659495142E-2</v>
      </c>
      <c r="DF184" s="149">
        <f t="shared" si="91"/>
        <v>-268.90926289199996</v>
      </c>
      <c r="DH184" s="196">
        <v>296096.23083999997</v>
      </c>
      <c r="DI184" s="197">
        <v>273367.69820000004</v>
      </c>
      <c r="DJ184" s="198">
        <f t="shared" si="92"/>
        <v>-22728.532639999932</v>
      </c>
      <c r="DL184" s="196" t="e">
        <f>#REF!+DJ184</f>
        <v>#REF!</v>
      </c>
      <c r="DM184" s="198" t="e">
        <f t="shared" si="93"/>
        <v>#REF!</v>
      </c>
      <c r="DN184" s="82">
        <v>562</v>
      </c>
      <c r="DO184" s="82" t="s">
        <v>226</v>
      </c>
      <c r="DP184" s="192">
        <v>9221</v>
      </c>
      <c r="DQ184" s="192">
        <v>22087788.390849516</v>
      </c>
      <c r="DR184" s="192">
        <v>5917069.4817790017</v>
      </c>
      <c r="DS184" s="192">
        <v>-529667</v>
      </c>
      <c r="DU184" s="193">
        <v>21601999.390849516</v>
      </c>
      <c r="DV184" s="194"/>
      <c r="DW184" s="149">
        <v>4622213.340450909</v>
      </c>
      <c r="DX184" s="194"/>
      <c r="DY184" s="149">
        <v>168235.01693489536</v>
      </c>
      <c r="DZ184" s="192"/>
      <c r="EA184" s="192">
        <v>26392447.748235319</v>
      </c>
      <c r="EB184" s="195">
        <v>2862.2110127139485</v>
      </c>
      <c r="ED184" s="196"/>
      <c r="EE184" s="197"/>
      <c r="EF184" s="198">
        <v>-22728.532639999932</v>
      </c>
      <c r="EH184" s="196">
        <v>26369719.21559532</v>
      </c>
      <c r="EI184" s="198">
        <v>2197476.60129961</v>
      </c>
      <c r="EK184" s="199">
        <v>6</v>
      </c>
    </row>
    <row r="185" spans="1:141" ht="13.8" x14ac:dyDescent="0.25">
      <c r="A185" s="30">
        <v>564</v>
      </c>
      <c r="B185" s="235" t="s">
        <v>828</v>
      </c>
      <c r="C185" s="180">
        <v>205489</v>
      </c>
      <c r="D185" s="180">
        <v>243795527.26059341</v>
      </c>
      <c r="E185" s="181">
        <v>40331845.50504452</v>
      </c>
      <c r="F185" s="200">
        <v>-2573757</v>
      </c>
      <c r="G185" s="181">
        <f t="shared" si="104"/>
        <v>241221770.26059341</v>
      </c>
      <c r="H185" s="183">
        <f t="shared" si="73"/>
        <v>1173.8914017810853</v>
      </c>
      <c r="I185" s="184">
        <v>81539541.040026814</v>
      </c>
      <c r="J185" s="181">
        <f t="shared" si="74"/>
        <v>322761311.3006202</v>
      </c>
      <c r="K185" s="183">
        <f t="shared" si="75"/>
        <v>1570.6987298620375</v>
      </c>
      <c r="L185" s="185">
        <v>13100122.859879991</v>
      </c>
      <c r="M185" s="185">
        <v>1154200.5467999999</v>
      </c>
      <c r="N185" s="186">
        <v>-11945922.31307999</v>
      </c>
      <c r="O185" s="187">
        <v>28648</v>
      </c>
      <c r="P185" s="159">
        <f t="shared" si="76"/>
        <v>310844036.98754019</v>
      </c>
      <c r="Q185" s="188">
        <v>13846775</v>
      </c>
      <c r="R185" s="189"/>
      <c r="S185" s="190"/>
      <c r="U185" s="184"/>
      <c r="W185" s="82">
        <v>563</v>
      </c>
      <c r="X185" s="82" t="s">
        <v>608</v>
      </c>
      <c r="Y185" s="192">
        <v>7288</v>
      </c>
      <c r="Z185" s="192">
        <v>23892387.665721919</v>
      </c>
      <c r="AA185" s="192">
        <v>5802535.0208083922</v>
      </c>
      <c r="AB185" s="192">
        <v>-375814</v>
      </c>
      <c r="AD185" s="193">
        <f t="shared" si="94"/>
        <v>23516573.665721919</v>
      </c>
      <c r="AE185" s="194"/>
      <c r="AF185" s="149">
        <v>3859491.5241752584</v>
      </c>
      <c r="AG185" s="194"/>
      <c r="AH185" s="149">
        <f t="shared" si="95"/>
        <v>-95323.855329663173</v>
      </c>
      <c r="AI185" s="149">
        <v>-136335.28145986711</v>
      </c>
      <c r="AJ185" s="192"/>
      <c r="AK185" s="192">
        <f t="shared" si="96"/>
        <v>27280741.334567517</v>
      </c>
      <c r="AL185" s="195">
        <f t="shared" si="77"/>
        <v>3743.2411271360479</v>
      </c>
      <c r="AM185" s="194"/>
      <c r="AN185" s="149">
        <v>0</v>
      </c>
      <c r="AP185" s="147">
        <f t="shared" si="78"/>
        <v>-1056864.6369213797</v>
      </c>
      <c r="AQ185" s="148">
        <f t="shared" si="79"/>
        <v>-3.7295480711557465E-2</v>
      </c>
      <c r="AR185" s="149">
        <f t="shared" si="97"/>
        <v>-145.0143574260949</v>
      </c>
      <c r="AT185" s="82">
        <v>563</v>
      </c>
      <c r="AU185" s="82" t="s">
        <v>608</v>
      </c>
      <c r="AV185" s="192">
        <v>7288</v>
      </c>
      <c r="AW185" s="192">
        <v>23844516.914323293</v>
      </c>
      <c r="AX185" s="192">
        <v>5832500.1770357508</v>
      </c>
      <c r="AY185" s="192">
        <v>-375814</v>
      </c>
      <c r="BA185" s="193">
        <f t="shared" si="98"/>
        <v>23468702.914323293</v>
      </c>
      <c r="BB185" s="194"/>
      <c r="BC185" s="149">
        <v>3859491.5241752584</v>
      </c>
      <c r="BD185" s="194"/>
      <c r="BE185" s="149">
        <v>-136335.28145986711</v>
      </c>
      <c r="BF185" s="192"/>
      <c r="BG185" s="192">
        <f t="shared" si="99"/>
        <v>27191859.157038681</v>
      </c>
      <c r="BH185" s="195">
        <f t="shared" si="80"/>
        <v>3731.0454386716083</v>
      </c>
      <c r="BI185" s="194"/>
      <c r="BJ185" s="149">
        <v>0</v>
      </c>
      <c r="BL185" s="147">
        <f t="shared" si="81"/>
        <v>-1145746.8144502155</v>
      </c>
      <c r="BM185" s="148">
        <f t="shared" si="82"/>
        <v>-4.0432025754150766E-2</v>
      </c>
      <c r="BN185" s="149">
        <f t="shared" si="100"/>
        <v>-157.2100458905345</v>
      </c>
      <c r="BP185" s="82">
        <v>563</v>
      </c>
      <c r="BQ185" s="82" t="s">
        <v>608</v>
      </c>
      <c r="BR185" s="192">
        <v>7288</v>
      </c>
      <c r="BS185" s="192">
        <v>23945996.757664464</v>
      </c>
      <c r="BT185" s="192">
        <v>5933381.2579862261</v>
      </c>
      <c r="BU185" s="192">
        <v>-375814</v>
      </c>
      <c r="BW185" s="193">
        <f t="shared" si="101"/>
        <v>23570182.757664464</v>
      </c>
      <c r="BX185" s="194"/>
      <c r="BY185" s="149">
        <v>3833661.3934861468</v>
      </c>
      <c r="BZ185" s="194"/>
      <c r="CA185" s="149">
        <v>-634014.4796345036</v>
      </c>
      <c r="CB185" s="192"/>
      <c r="CC185" s="192">
        <f t="shared" si="102"/>
        <v>26769829.671516106</v>
      </c>
      <c r="CD185" s="195">
        <f t="shared" si="83"/>
        <v>3673.1379900543502</v>
      </c>
      <c r="CE185" s="194"/>
      <c r="CF185" s="149">
        <v>0</v>
      </c>
      <c r="CH185" s="147">
        <f t="shared" si="84"/>
        <v>-1567776.2999727912</v>
      </c>
      <c r="CI185" s="148">
        <f t="shared" si="85"/>
        <v>-5.5324938230497181E-2</v>
      </c>
      <c r="CJ185" s="149">
        <f t="shared" si="103"/>
        <v>-215.11749450779243</v>
      </c>
      <c r="CL185" s="82">
        <v>563</v>
      </c>
      <c r="CM185" s="82" t="s">
        <v>608</v>
      </c>
      <c r="CN185" s="192">
        <v>7288</v>
      </c>
      <c r="CO185" s="192">
        <v>23484795.426591326</v>
      </c>
      <c r="CP185" s="192">
        <v>5931468.4612316974</v>
      </c>
      <c r="CQ185" s="192">
        <v>-375814</v>
      </c>
      <c r="CS185" s="193">
        <f t="shared" si="86"/>
        <v>23108981.426591326</v>
      </c>
      <c r="CT185" s="194"/>
      <c r="CU185" s="149">
        <v>3833661.3934861468</v>
      </c>
      <c r="CV185" s="194"/>
      <c r="CW185" s="149">
        <v>-634014.4796345036</v>
      </c>
      <c r="CX185" s="192"/>
      <c r="CY185" s="192">
        <f t="shared" si="87"/>
        <v>26308628.340442967</v>
      </c>
      <c r="CZ185" s="195">
        <f t="shared" si="88"/>
        <v>3609.8556998412414</v>
      </c>
      <c r="DA185" s="194"/>
      <c r="DB185" s="149">
        <v>0</v>
      </c>
      <c r="DD185" s="147">
        <f t="shared" si="89"/>
        <v>-2028977.6310459301</v>
      </c>
      <c r="DE185" s="148">
        <f t="shared" si="90"/>
        <v>-7.1600177978596011E-2</v>
      </c>
      <c r="DF185" s="149">
        <f t="shared" si="91"/>
        <v>-278.39978472090149</v>
      </c>
      <c r="DH185" s="196">
        <v>114784.52727999999</v>
      </c>
      <c r="DI185" s="197">
        <v>293690.16010000004</v>
      </c>
      <c r="DJ185" s="198">
        <f t="shared" si="92"/>
        <v>178905.63282000006</v>
      </c>
      <c r="DL185" s="196" t="e">
        <f>#REF!+DJ185</f>
        <v>#REF!</v>
      </c>
      <c r="DM185" s="198" t="e">
        <f t="shared" si="93"/>
        <v>#REF!</v>
      </c>
      <c r="DN185" s="82">
        <v>563</v>
      </c>
      <c r="DO185" s="82" t="s">
        <v>227</v>
      </c>
      <c r="DP185" s="192">
        <v>7430</v>
      </c>
      <c r="DQ185" s="192">
        <v>24982782.641758133</v>
      </c>
      <c r="DR185" s="192">
        <v>5931468.4612316974</v>
      </c>
      <c r="DS185" s="192">
        <v>-450926</v>
      </c>
      <c r="DU185" s="193">
        <v>24606968.641758133</v>
      </c>
      <c r="DV185" s="194"/>
      <c r="DW185" s="149">
        <v>3604277.7975380849</v>
      </c>
      <c r="DX185" s="194"/>
      <c r="DY185" s="149">
        <v>126359.53219268142</v>
      </c>
      <c r="DZ185" s="192"/>
      <c r="EA185" s="192">
        <v>28337605.971488897</v>
      </c>
      <c r="EB185" s="195">
        <v>3813.944276108869</v>
      </c>
      <c r="ED185" s="196"/>
      <c r="EE185" s="197"/>
      <c r="EF185" s="198">
        <v>178905.63282000006</v>
      </c>
      <c r="EH185" s="196">
        <v>28516511.604308896</v>
      </c>
      <c r="EI185" s="198">
        <v>2376375.9670257415</v>
      </c>
      <c r="EK185" s="199">
        <v>17</v>
      </c>
    </row>
    <row r="186" spans="1:141" ht="13.8" x14ac:dyDescent="0.25">
      <c r="A186" s="30">
        <v>576</v>
      </c>
      <c r="B186" s="235" t="s">
        <v>229</v>
      </c>
      <c r="C186" s="180">
        <v>2896</v>
      </c>
      <c r="D186" s="180">
        <v>8899320.9339463506</v>
      </c>
      <c r="E186" s="181">
        <v>2222842.7014588015</v>
      </c>
      <c r="F186" s="200">
        <v>-293783</v>
      </c>
      <c r="G186" s="181">
        <f t="shared" si="104"/>
        <v>8605537.9339463506</v>
      </c>
      <c r="H186" s="183">
        <f t="shared" si="73"/>
        <v>2971.5255296776072</v>
      </c>
      <c r="I186" s="184">
        <v>1823333.9168019828</v>
      </c>
      <c r="J186" s="181">
        <f t="shared" si="74"/>
        <v>10428871.850748334</v>
      </c>
      <c r="K186" s="183">
        <f t="shared" si="75"/>
        <v>3601.129782716966</v>
      </c>
      <c r="L186" s="185">
        <v>77131.636960000003</v>
      </c>
      <c r="M186" s="185">
        <v>18493.384000000002</v>
      </c>
      <c r="N186" s="186">
        <v>-58638.252959999998</v>
      </c>
      <c r="O186" s="187">
        <v>1391</v>
      </c>
      <c r="P186" s="159">
        <f t="shared" si="76"/>
        <v>10371624.597788334</v>
      </c>
      <c r="Q186" s="188">
        <v>151981</v>
      </c>
      <c r="R186" s="189"/>
      <c r="S186" s="190"/>
      <c r="U186" s="184"/>
      <c r="W186" s="82">
        <v>564</v>
      </c>
      <c r="X186" s="82" t="s">
        <v>609</v>
      </c>
      <c r="Y186" s="192">
        <v>205489</v>
      </c>
      <c r="Z186" s="192">
        <v>243695068.5584698</v>
      </c>
      <c r="AA186" s="192">
        <v>40331845.50504452</v>
      </c>
      <c r="AB186" s="192">
        <v>-4445469</v>
      </c>
      <c r="AD186" s="193">
        <f t="shared" si="94"/>
        <v>239249599.5584698</v>
      </c>
      <c r="AE186" s="194"/>
      <c r="AF186" s="149">
        <v>84533435.845114529</v>
      </c>
      <c r="AG186" s="194"/>
      <c r="AH186" s="149">
        <f t="shared" si="95"/>
        <v>-2934282.859708033</v>
      </c>
      <c r="AI186" s="149">
        <v>-4196706.8807452107</v>
      </c>
      <c r="AJ186" s="192"/>
      <c r="AK186" s="192">
        <f t="shared" si="96"/>
        <v>320848752.54387635</v>
      </c>
      <c r="AL186" s="195">
        <f t="shared" si="77"/>
        <v>1561.3913763942419</v>
      </c>
      <c r="AM186" s="194"/>
      <c r="AN186" s="149">
        <v>0</v>
      </c>
      <c r="AP186" s="147">
        <f t="shared" si="78"/>
        <v>-32521814.337351739</v>
      </c>
      <c r="AQ186" s="148">
        <f t="shared" si="79"/>
        <v>-9.2033172497591451E-2</v>
      </c>
      <c r="AR186" s="149">
        <f t="shared" si="97"/>
        <v>-158.26547570600732</v>
      </c>
      <c r="AT186" s="82">
        <v>564</v>
      </c>
      <c r="AU186" s="82" t="s">
        <v>609</v>
      </c>
      <c r="AV186" s="192">
        <v>205489</v>
      </c>
      <c r="AW186" s="192">
        <v>241945277.52163547</v>
      </c>
      <c r="AX186" s="192">
        <v>40746526.054845162</v>
      </c>
      <c r="AY186" s="192">
        <v>-4445469</v>
      </c>
      <c r="BA186" s="193">
        <f t="shared" si="98"/>
        <v>237499808.52163547</v>
      </c>
      <c r="BB186" s="194"/>
      <c r="BC186" s="149">
        <v>84533435.845114529</v>
      </c>
      <c r="BD186" s="194"/>
      <c r="BE186" s="149">
        <v>-4196706.8807452107</v>
      </c>
      <c r="BF186" s="192"/>
      <c r="BG186" s="192">
        <f t="shared" si="99"/>
        <v>317836537.48600477</v>
      </c>
      <c r="BH186" s="195">
        <f t="shared" si="80"/>
        <v>1546.7326109232356</v>
      </c>
      <c r="BI186" s="194"/>
      <c r="BJ186" s="149">
        <v>0</v>
      </c>
      <c r="BL186" s="147">
        <f t="shared" si="81"/>
        <v>-35534029.39522332</v>
      </c>
      <c r="BM186" s="148">
        <f t="shared" si="82"/>
        <v>-0.1005574111868992</v>
      </c>
      <c r="BN186" s="149">
        <f t="shared" si="100"/>
        <v>-172.92424117701347</v>
      </c>
      <c r="BP186" s="82">
        <v>564</v>
      </c>
      <c r="BQ186" s="82" t="s">
        <v>609</v>
      </c>
      <c r="BR186" s="192">
        <v>205489</v>
      </c>
      <c r="BS186" s="192">
        <v>243927830.32348749</v>
      </c>
      <c r="BT186" s="192">
        <v>42431849.919744551</v>
      </c>
      <c r="BU186" s="192">
        <v>-4445469</v>
      </c>
      <c r="BW186" s="193">
        <f t="shared" si="101"/>
        <v>239482361.32348749</v>
      </c>
      <c r="BX186" s="194"/>
      <c r="BY186" s="149">
        <v>83578503.444458738</v>
      </c>
      <c r="BZ186" s="194"/>
      <c r="CA186" s="149">
        <v>-19516392.973872028</v>
      </c>
      <c r="CB186" s="192"/>
      <c r="CC186" s="192">
        <f t="shared" si="102"/>
        <v>303544471.79407424</v>
      </c>
      <c r="CD186" s="195">
        <f t="shared" si="83"/>
        <v>1477.1811230483104</v>
      </c>
      <c r="CE186" s="194"/>
      <c r="CF186" s="149">
        <v>0</v>
      </c>
      <c r="CH186" s="147">
        <f t="shared" si="84"/>
        <v>-49826095.087153852</v>
      </c>
      <c r="CI186" s="148">
        <f t="shared" si="85"/>
        <v>-0.14100239170145989</v>
      </c>
      <c r="CJ186" s="149">
        <f t="shared" si="103"/>
        <v>-242.4757290519388</v>
      </c>
      <c r="CL186" s="82">
        <v>564</v>
      </c>
      <c r="CM186" s="82" t="s">
        <v>609</v>
      </c>
      <c r="CN186" s="192">
        <v>205489</v>
      </c>
      <c r="CO186" s="192">
        <v>230235854.59480643</v>
      </c>
      <c r="CP186" s="192">
        <v>36183438.054564394</v>
      </c>
      <c r="CQ186" s="192">
        <v>-4445469</v>
      </c>
      <c r="CS186" s="193">
        <f t="shared" si="86"/>
        <v>225790385.59480643</v>
      </c>
      <c r="CT186" s="194"/>
      <c r="CU186" s="149">
        <v>83578503.444458738</v>
      </c>
      <c r="CV186" s="194"/>
      <c r="CW186" s="149">
        <v>-19516392.973872028</v>
      </c>
      <c r="CX186" s="192"/>
      <c r="CY186" s="192">
        <f t="shared" si="87"/>
        <v>289852496.06539315</v>
      </c>
      <c r="CZ186" s="195">
        <f t="shared" si="88"/>
        <v>1410.549937297827</v>
      </c>
      <c r="DA186" s="194"/>
      <c r="DB186" s="149">
        <v>0</v>
      </c>
      <c r="DD186" s="147">
        <f t="shared" si="89"/>
        <v>-63518070.815834939</v>
      </c>
      <c r="DE186" s="148">
        <f t="shared" si="90"/>
        <v>-0.17974918334719173</v>
      </c>
      <c r="DF186" s="149">
        <f t="shared" si="91"/>
        <v>-309.10691480242224</v>
      </c>
      <c r="DH186" s="196">
        <v>12516778.282545999</v>
      </c>
      <c r="DI186" s="197">
        <v>1067099.17</v>
      </c>
      <c r="DJ186" s="198">
        <f t="shared" si="92"/>
        <v>-11449679.112545999</v>
      </c>
      <c r="DL186" s="196" t="e">
        <f>#REF!+DJ186</f>
        <v>#REF!</v>
      </c>
      <c r="DM186" s="198" t="e">
        <f t="shared" si="93"/>
        <v>#REF!</v>
      </c>
      <c r="DN186" s="82">
        <v>564</v>
      </c>
      <c r="DO186" s="82" t="s">
        <v>828</v>
      </c>
      <c r="DP186" s="192">
        <v>203567</v>
      </c>
      <c r="DQ186" s="192">
        <v>275917916.89441735</v>
      </c>
      <c r="DR186" s="192">
        <v>36183438.054564394</v>
      </c>
      <c r="DS186" s="192">
        <v>-3746181</v>
      </c>
      <c r="DU186" s="193">
        <v>271472447.89441735</v>
      </c>
      <c r="DV186" s="194"/>
      <c r="DW186" s="149">
        <v>78008488.219682738</v>
      </c>
      <c r="DX186" s="194"/>
      <c r="DY186" s="149">
        <v>3889630.7671279986</v>
      </c>
      <c r="DZ186" s="192"/>
      <c r="EA186" s="192">
        <v>353370566.88122809</v>
      </c>
      <c r="EB186" s="195">
        <v>1735.8931795488861</v>
      </c>
      <c r="ED186" s="196"/>
      <c r="EE186" s="197"/>
      <c r="EF186" s="198">
        <v>-11449679.112545999</v>
      </c>
      <c r="EH186" s="196">
        <v>341920887.76868206</v>
      </c>
      <c r="EI186" s="198">
        <v>28493407.31405684</v>
      </c>
      <c r="EK186" s="199">
        <v>17</v>
      </c>
    </row>
    <row r="187" spans="1:141" ht="13.8" x14ac:dyDescent="0.25">
      <c r="A187" s="30">
        <v>577</v>
      </c>
      <c r="B187" s="235" t="s">
        <v>829</v>
      </c>
      <c r="C187" s="180">
        <v>10850</v>
      </c>
      <c r="D187" s="180">
        <v>13976662.097367596</v>
      </c>
      <c r="E187" s="181">
        <v>2210529.1279178923</v>
      </c>
      <c r="F187" s="182">
        <v>198407</v>
      </c>
      <c r="G187" s="181">
        <f t="shared" si="104"/>
        <v>14175069.097367596</v>
      </c>
      <c r="H187" s="183">
        <f t="shared" si="73"/>
        <v>1306.4579813242024</v>
      </c>
      <c r="I187" s="184">
        <v>4361449.8440593705</v>
      </c>
      <c r="J187" s="181">
        <f t="shared" si="74"/>
        <v>18536518.941426966</v>
      </c>
      <c r="K187" s="183">
        <f t="shared" si="75"/>
        <v>1708.4349254771398</v>
      </c>
      <c r="L187" s="185">
        <v>304273.06952000002</v>
      </c>
      <c r="M187" s="185">
        <v>472363.7044000001</v>
      </c>
      <c r="N187" s="186">
        <v>168090.63488000009</v>
      </c>
      <c r="O187" s="187">
        <v>4445</v>
      </c>
      <c r="P187" s="159">
        <f t="shared" si="76"/>
        <v>18709054.576306965</v>
      </c>
      <c r="Q187" s="188">
        <v>624650</v>
      </c>
      <c r="R187" s="189"/>
      <c r="S187" s="190"/>
      <c r="U187" s="184"/>
      <c r="W187" s="82">
        <v>576</v>
      </c>
      <c r="X187" s="82" t="s">
        <v>610</v>
      </c>
      <c r="Y187" s="192">
        <v>2896</v>
      </c>
      <c r="Z187" s="192">
        <v>8892031.1529063508</v>
      </c>
      <c r="AA187" s="192">
        <v>2222842.7014588015</v>
      </c>
      <c r="AB187" s="192">
        <v>-314551</v>
      </c>
      <c r="AD187" s="193">
        <f t="shared" si="94"/>
        <v>8577480.1529063508</v>
      </c>
      <c r="AE187" s="194"/>
      <c r="AF187" s="149">
        <v>1867561.0703181967</v>
      </c>
      <c r="AG187" s="194"/>
      <c r="AH187" s="149">
        <f t="shared" si="95"/>
        <v>-41381.567431256743</v>
      </c>
      <c r="AI187" s="149">
        <v>-59185.265047029992</v>
      </c>
      <c r="AJ187" s="192"/>
      <c r="AK187" s="192">
        <f t="shared" si="96"/>
        <v>10403659.655793291</v>
      </c>
      <c r="AL187" s="195">
        <f t="shared" si="77"/>
        <v>3592.4239142932634</v>
      </c>
      <c r="AM187" s="194"/>
      <c r="AN187" s="149">
        <v>0</v>
      </c>
      <c r="AP187" s="147">
        <f t="shared" si="78"/>
        <v>-623227.96893381141</v>
      </c>
      <c r="AQ187" s="148">
        <f t="shared" si="79"/>
        <v>-5.6518937178271583E-2</v>
      </c>
      <c r="AR187" s="149">
        <f t="shared" si="97"/>
        <v>-215.20302794675808</v>
      </c>
      <c r="AT187" s="82">
        <v>576</v>
      </c>
      <c r="AU187" s="82" t="s">
        <v>610</v>
      </c>
      <c r="AV187" s="192">
        <v>2896</v>
      </c>
      <c r="AW187" s="192">
        <v>8840154.4108563997</v>
      </c>
      <c r="AX187" s="192">
        <v>2214170.0643652682</v>
      </c>
      <c r="AY187" s="192">
        <v>-314551</v>
      </c>
      <c r="BA187" s="193">
        <f t="shared" si="98"/>
        <v>8525603.4108563997</v>
      </c>
      <c r="BB187" s="194"/>
      <c r="BC187" s="149">
        <v>1867561.0703181967</v>
      </c>
      <c r="BD187" s="194"/>
      <c r="BE187" s="149">
        <v>-59185.265047029992</v>
      </c>
      <c r="BF187" s="192"/>
      <c r="BG187" s="192">
        <f t="shared" si="99"/>
        <v>10333979.216127565</v>
      </c>
      <c r="BH187" s="195">
        <f t="shared" si="80"/>
        <v>3568.362988994325</v>
      </c>
      <c r="BI187" s="194"/>
      <c r="BJ187" s="149">
        <v>0</v>
      </c>
      <c r="BL187" s="147">
        <f t="shared" si="81"/>
        <v>-692908.40859953687</v>
      </c>
      <c r="BM187" s="148">
        <f t="shared" si="82"/>
        <v>-6.2838076543532864E-2</v>
      </c>
      <c r="BN187" s="149">
        <f t="shared" si="100"/>
        <v>-239.26395324569643</v>
      </c>
      <c r="BP187" s="82">
        <v>576</v>
      </c>
      <c r="BQ187" s="82" t="s">
        <v>610</v>
      </c>
      <c r="BR187" s="192">
        <v>2896</v>
      </c>
      <c r="BS187" s="192">
        <v>8961068.2093857899</v>
      </c>
      <c r="BT187" s="192">
        <v>2333885.95857955</v>
      </c>
      <c r="BU187" s="192">
        <v>-295128</v>
      </c>
      <c r="BW187" s="193">
        <f t="shared" si="101"/>
        <v>8665940.2093857899</v>
      </c>
      <c r="BX187" s="194"/>
      <c r="BY187" s="149">
        <v>1864795.3350929855</v>
      </c>
      <c r="BZ187" s="194"/>
      <c r="CA187" s="149">
        <v>-275235.54151952144</v>
      </c>
      <c r="CB187" s="192"/>
      <c r="CC187" s="192">
        <f t="shared" si="102"/>
        <v>10255500.002959255</v>
      </c>
      <c r="CD187" s="195">
        <f t="shared" si="83"/>
        <v>3541.2638131765384</v>
      </c>
      <c r="CE187" s="194"/>
      <c r="CF187" s="149">
        <v>0</v>
      </c>
      <c r="CH187" s="147">
        <f t="shared" si="84"/>
        <v>-771387.62176784687</v>
      </c>
      <c r="CI187" s="148">
        <f t="shared" si="85"/>
        <v>-6.9955153985432714E-2</v>
      </c>
      <c r="CJ187" s="149">
        <f t="shared" si="103"/>
        <v>-266.36312906348303</v>
      </c>
      <c r="CL187" s="82">
        <v>576</v>
      </c>
      <c r="CM187" s="82" t="s">
        <v>610</v>
      </c>
      <c r="CN187" s="192">
        <v>2896</v>
      </c>
      <c r="CO187" s="192">
        <v>8696705.0717650317</v>
      </c>
      <c r="CP187" s="192">
        <v>2268164.0959533835</v>
      </c>
      <c r="CQ187" s="192">
        <v>-295128</v>
      </c>
      <c r="CS187" s="193">
        <f t="shared" si="86"/>
        <v>8401577.0717650317</v>
      </c>
      <c r="CT187" s="194"/>
      <c r="CU187" s="149">
        <v>1864795.3350929855</v>
      </c>
      <c r="CV187" s="194"/>
      <c r="CW187" s="149">
        <v>-275235.54151952144</v>
      </c>
      <c r="CX187" s="192"/>
      <c r="CY187" s="192">
        <f t="shared" si="87"/>
        <v>9991136.8653384969</v>
      </c>
      <c r="CZ187" s="195">
        <f t="shared" si="88"/>
        <v>3449.9781993572155</v>
      </c>
      <c r="DA187" s="194"/>
      <c r="DB187" s="149">
        <v>0</v>
      </c>
      <c r="DD187" s="147">
        <f t="shared" si="89"/>
        <v>-1035750.7593886051</v>
      </c>
      <c r="DE187" s="148">
        <f t="shared" si="90"/>
        <v>-9.3929565135496551E-2</v>
      </c>
      <c r="DF187" s="149">
        <f t="shared" si="91"/>
        <v>-357.64874288280566</v>
      </c>
      <c r="DH187" s="196">
        <v>83274.51612</v>
      </c>
      <c r="DI187" s="197">
        <v>39421.498000000007</v>
      </c>
      <c r="DJ187" s="198">
        <f t="shared" si="92"/>
        <v>-43853.018119999993</v>
      </c>
      <c r="DL187" s="196" t="e">
        <f>#REF!+DJ187</f>
        <v>#REF!</v>
      </c>
      <c r="DM187" s="198" t="e">
        <f t="shared" si="93"/>
        <v>#REF!</v>
      </c>
      <c r="DN187" s="82">
        <v>576</v>
      </c>
      <c r="DO187" s="82" t="s">
        <v>229</v>
      </c>
      <c r="DP187" s="192">
        <v>2963</v>
      </c>
      <c r="DQ187" s="192">
        <v>9531480.975116238</v>
      </c>
      <c r="DR187" s="192">
        <v>2268164.0959533835</v>
      </c>
      <c r="DS187" s="192">
        <v>-232373</v>
      </c>
      <c r="DU187" s="193">
        <v>9216929.975116238</v>
      </c>
      <c r="DV187" s="194"/>
      <c r="DW187" s="149">
        <v>1755103.0136833102</v>
      </c>
      <c r="DX187" s="194"/>
      <c r="DY187" s="149">
        <v>54854.635927554707</v>
      </c>
      <c r="DZ187" s="192"/>
      <c r="EA187" s="192">
        <v>11026887.624727102</v>
      </c>
      <c r="EB187" s="195">
        <v>3721.528054244719</v>
      </c>
      <c r="ED187" s="196"/>
      <c r="EE187" s="197"/>
      <c r="EF187" s="198">
        <v>-43853.018119999993</v>
      </c>
      <c r="EH187" s="196">
        <v>10983034.606607102</v>
      </c>
      <c r="EI187" s="198">
        <v>915252.88388392515</v>
      </c>
      <c r="EK187" s="199">
        <v>7</v>
      </c>
    </row>
    <row r="188" spans="1:141" ht="13.8" x14ac:dyDescent="0.25">
      <c r="A188" s="30">
        <v>578</v>
      </c>
      <c r="B188" s="235" t="s">
        <v>231</v>
      </c>
      <c r="C188" s="180">
        <v>3273</v>
      </c>
      <c r="D188" s="180">
        <v>11670485.543773608</v>
      </c>
      <c r="E188" s="181">
        <v>3176638.2110571335</v>
      </c>
      <c r="F188" s="182">
        <v>130899</v>
      </c>
      <c r="G188" s="181">
        <f t="shared" si="104"/>
        <v>11801384.543773608</v>
      </c>
      <c r="H188" s="183">
        <f t="shared" si="73"/>
        <v>3605.6781374193733</v>
      </c>
      <c r="I188" s="184">
        <v>1981896.4627450563</v>
      </c>
      <c r="J188" s="181">
        <f t="shared" si="74"/>
        <v>13783281.006518664</v>
      </c>
      <c r="K188" s="183">
        <f t="shared" si="75"/>
        <v>4211.2071513958645</v>
      </c>
      <c r="L188" s="185">
        <v>78241.24000000002</v>
      </c>
      <c r="M188" s="185">
        <v>125328.2408</v>
      </c>
      <c r="N188" s="186">
        <v>47087.00079999998</v>
      </c>
      <c r="O188" s="187">
        <v>-1030</v>
      </c>
      <c r="P188" s="159">
        <f t="shared" si="76"/>
        <v>13829338.007318664</v>
      </c>
      <c r="Q188" s="188">
        <v>228148</v>
      </c>
      <c r="R188" s="189"/>
      <c r="S188" s="190"/>
      <c r="U188" s="184"/>
      <c r="W188" s="82">
        <v>577</v>
      </c>
      <c r="X188" s="82" t="s">
        <v>611</v>
      </c>
      <c r="Y188" s="192">
        <v>10850</v>
      </c>
      <c r="Z188" s="192">
        <v>13988586.794932432</v>
      </c>
      <c r="AA188" s="192">
        <v>2210529.1279178923</v>
      </c>
      <c r="AB188" s="192">
        <v>-130042</v>
      </c>
      <c r="AD188" s="193">
        <f t="shared" si="94"/>
        <v>13858544.794932432</v>
      </c>
      <c r="AE188" s="194"/>
      <c r="AF188" s="149">
        <v>4527846.8339016149</v>
      </c>
      <c r="AG188" s="194"/>
      <c r="AH188" s="149">
        <f t="shared" si="95"/>
        <v>-155750.40648725798</v>
      </c>
      <c r="AI188" s="149">
        <v>-222759.30230154342</v>
      </c>
      <c r="AJ188" s="192"/>
      <c r="AK188" s="192">
        <f t="shared" si="96"/>
        <v>18230641.22234679</v>
      </c>
      <c r="AL188" s="195">
        <f t="shared" si="77"/>
        <v>1680.2434306310406</v>
      </c>
      <c r="AM188" s="194"/>
      <c r="AN188" s="149">
        <v>0</v>
      </c>
      <c r="AP188" s="147">
        <f t="shared" si="78"/>
        <v>-843131.80094476044</v>
      </c>
      <c r="AQ188" s="148">
        <f t="shared" si="79"/>
        <v>-4.420372413550204E-2</v>
      </c>
      <c r="AR188" s="149">
        <f t="shared" si="97"/>
        <v>-77.708000087074694</v>
      </c>
      <c r="AT188" s="82">
        <v>577</v>
      </c>
      <c r="AU188" s="82" t="s">
        <v>611</v>
      </c>
      <c r="AV188" s="192">
        <v>10850</v>
      </c>
      <c r="AW188" s="192">
        <v>13916571.369593205</v>
      </c>
      <c r="AX188" s="192">
        <v>2271192.8295841874</v>
      </c>
      <c r="AY188" s="192">
        <v>-130042</v>
      </c>
      <c r="BA188" s="193">
        <f t="shared" si="98"/>
        <v>13786529.369593205</v>
      </c>
      <c r="BB188" s="194"/>
      <c r="BC188" s="149">
        <v>4527846.8339016149</v>
      </c>
      <c r="BD188" s="194"/>
      <c r="BE188" s="149">
        <v>-222759.30230154342</v>
      </c>
      <c r="BF188" s="192"/>
      <c r="BG188" s="192">
        <f t="shared" si="99"/>
        <v>18091616.901193276</v>
      </c>
      <c r="BH188" s="195">
        <f t="shared" si="80"/>
        <v>1667.4301291422373</v>
      </c>
      <c r="BI188" s="194"/>
      <c r="BJ188" s="149">
        <v>0</v>
      </c>
      <c r="BL188" s="147">
        <f t="shared" si="81"/>
        <v>-982156.12209827453</v>
      </c>
      <c r="BM188" s="148">
        <f t="shared" si="82"/>
        <v>-5.149249290630304E-2</v>
      </c>
      <c r="BN188" s="149">
        <f t="shared" si="100"/>
        <v>-90.521301575877843</v>
      </c>
      <c r="BP188" s="82">
        <v>577</v>
      </c>
      <c r="BQ188" s="82" t="s">
        <v>611</v>
      </c>
      <c r="BR188" s="192">
        <v>10850</v>
      </c>
      <c r="BS188" s="192">
        <v>13988585.339341208</v>
      </c>
      <c r="BT188" s="192">
        <v>2334735.7585095512</v>
      </c>
      <c r="BU188" s="192">
        <v>-130042</v>
      </c>
      <c r="BW188" s="193">
        <f t="shared" si="101"/>
        <v>13858543.339341208</v>
      </c>
      <c r="BX188" s="194"/>
      <c r="BY188" s="149">
        <v>4462247.2883629212</v>
      </c>
      <c r="BZ188" s="194"/>
      <c r="CA188" s="149">
        <v>-1035921.3082640875</v>
      </c>
      <c r="CB188" s="192"/>
      <c r="CC188" s="192">
        <f t="shared" si="102"/>
        <v>17284869.319440041</v>
      </c>
      <c r="CD188" s="195">
        <f t="shared" si="83"/>
        <v>1593.0755133124462</v>
      </c>
      <c r="CE188" s="194"/>
      <c r="CF188" s="149">
        <v>0</v>
      </c>
      <c r="CH188" s="147">
        <f t="shared" si="84"/>
        <v>-1788903.7038515098</v>
      </c>
      <c r="CI188" s="148">
        <f t="shared" si="85"/>
        <v>-9.3788664763234122E-2</v>
      </c>
      <c r="CJ188" s="149">
        <f t="shared" si="103"/>
        <v>-164.8759174056691</v>
      </c>
      <c r="CL188" s="82">
        <v>577</v>
      </c>
      <c r="CM188" s="82" t="s">
        <v>611</v>
      </c>
      <c r="CN188" s="192">
        <v>10850</v>
      </c>
      <c r="CO188" s="192">
        <v>12606460.72654284</v>
      </c>
      <c r="CP188" s="192">
        <v>1864254.0392445251</v>
      </c>
      <c r="CQ188" s="192">
        <v>-130042</v>
      </c>
      <c r="CS188" s="193">
        <f t="shared" si="86"/>
        <v>12476418.72654284</v>
      </c>
      <c r="CT188" s="194"/>
      <c r="CU188" s="149">
        <v>4462247.2883629212</v>
      </c>
      <c r="CV188" s="194"/>
      <c r="CW188" s="149">
        <v>-1035921.3082640875</v>
      </c>
      <c r="CX188" s="192"/>
      <c r="CY188" s="192">
        <f t="shared" si="87"/>
        <v>15902744.706641674</v>
      </c>
      <c r="CZ188" s="195">
        <f t="shared" si="88"/>
        <v>1465.6907563725044</v>
      </c>
      <c r="DA188" s="194"/>
      <c r="DB188" s="149">
        <v>0</v>
      </c>
      <c r="DD188" s="147">
        <f t="shared" si="89"/>
        <v>-3171028.3166498765</v>
      </c>
      <c r="DE188" s="148">
        <f t="shared" si="90"/>
        <v>-0.1662507104796539</v>
      </c>
      <c r="DF188" s="149">
        <f t="shared" si="91"/>
        <v>-292.26067434561077</v>
      </c>
      <c r="DH188" s="196">
        <v>209695.18212000001</v>
      </c>
      <c r="DI188" s="197">
        <v>371105.82600000006</v>
      </c>
      <c r="DJ188" s="198">
        <f t="shared" si="92"/>
        <v>161410.64388000005</v>
      </c>
      <c r="DL188" s="196" t="e">
        <f>#REF!+DJ188</f>
        <v>#REF!</v>
      </c>
      <c r="DM188" s="198" t="e">
        <f t="shared" si="93"/>
        <v>#REF!</v>
      </c>
      <c r="DN188" s="82">
        <v>577</v>
      </c>
      <c r="DO188" s="82" t="s">
        <v>829</v>
      </c>
      <c r="DP188" s="192">
        <v>10832</v>
      </c>
      <c r="DQ188" s="192">
        <v>14811544.820786979</v>
      </c>
      <c r="DR188" s="192">
        <v>1864254.0392445251</v>
      </c>
      <c r="DS188" s="192">
        <v>-127821</v>
      </c>
      <c r="DU188" s="193">
        <v>14681502.820786979</v>
      </c>
      <c r="DV188" s="194"/>
      <c r="DW188" s="149">
        <v>4185810.3576068124</v>
      </c>
      <c r="DX188" s="194"/>
      <c r="DY188" s="149">
        <v>206459.84489775766</v>
      </c>
      <c r="DZ188" s="192"/>
      <c r="EA188" s="192">
        <v>19073773.023291551</v>
      </c>
      <c r="EB188" s="195">
        <v>1760.8726941738876</v>
      </c>
      <c r="ED188" s="196"/>
      <c r="EE188" s="197"/>
      <c r="EF188" s="198">
        <v>161410.64388000005</v>
      </c>
      <c r="EH188" s="196">
        <v>19235183.667171549</v>
      </c>
      <c r="EI188" s="198">
        <v>1602931.9722642957</v>
      </c>
      <c r="EK188" s="199">
        <v>2</v>
      </c>
    </row>
    <row r="189" spans="1:141" ht="13.8" x14ac:dyDescent="0.25">
      <c r="A189" s="30">
        <v>580</v>
      </c>
      <c r="B189" s="235" t="s">
        <v>232</v>
      </c>
      <c r="C189" s="180">
        <v>4734</v>
      </c>
      <c r="D189" s="180">
        <v>15144009.454521371</v>
      </c>
      <c r="E189" s="181">
        <v>3911563.2321674353</v>
      </c>
      <c r="F189" s="200">
        <v>-244730</v>
      </c>
      <c r="G189" s="181">
        <f t="shared" si="104"/>
        <v>14899279.454521371</v>
      </c>
      <c r="H189" s="183">
        <f t="shared" si="73"/>
        <v>3147.2918154882491</v>
      </c>
      <c r="I189" s="184">
        <v>2992914.8017500616</v>
      </c>
      <c r="J189" s="181">
        <f t="shared" si="74"/>
        <v>17892194.256271433</v>
      </c>
      <c r="K189" s="183">
        <f t="shared" si="75"/>
        <v>3779.5087148862344</v>
      </c>
      <c r="L189" s="185">
        <v>79052.103759999998</v>
      </c>
      <c r="M189" s="185">
        <v>68425.520799999998</v>
      </c>
      <c r="N189" s="186">
        <v>-10626.58296</v>
      </c>
      <c r="O189" s="187">
        <v>896</v>
      </c>
      <c r="P189" s="159">
        <f t="shared" si="76"/>
        <v>17882463.673311435</v>
      </c>
      <c r="Q189" s="188">
        <v>208358</v>
      </c>
      <c r="R189" s="189"/>
      <c r="S189" s="190"/>
      <c r="U189" s="184"/>
      <c r="W189" s="82">
        <v>578</v>
      </c>
      <c r="X189" s="82" t="s">
        <v>612</v>
      </c>
      <c r="Y189" s="192">
        <v>3273</v>
      </c>
      <c r="Z189" s="192">
        <v>11667424.343092613</v>
      </c>
      <c r="AA189" s="192">
        <v>3176638.2110571321</v>
      </c>
      <c r="AB189" s="192">
        <v>28746</v>
      </c>
      <c r="AD189" s="193">
        <f t="shared" si="94"/>
        <v>11696170.343092613</v>
      </c>
      <c r="AE189" s="194"/>
      <c r="AF189" s="149">
        <v>2030299.776048311</v>
      </c>
      <c r="AG189" s="194"/>
      <c r="AH189" s="149">
        <f t="shared" si="95"/>
        <v>-42700.022168066789</v>
      </c>
      <c r="AI189" s="149">
        <v>-61070.961938049026</v>
      </c>
      <c r="AJ189" s="192"/>
      <c r="AK189" s="192">
        <f t="shared" si="96"/>
        <v>13683770.096972857</v>
      </c>
      <c r="AL189" s="195">
        <f t="shared" si="77"/>
        <v>4180.8035737772252</v>
      </c>
      <c r="AM189" s="194"/>
      <c r="AN189" s="149">
        <v>0</v>
      </c>
      <c r="AP189" s="147">
        <f t="shared" si="78"/>
        <v>-664910.1491275765</v>
      </c>
      <c r="AQ189" s="148">
        <f t="shared" si="79"/>
        <v>-4.633946381990639E-2</v>
      </c>
      <c r="AR189" s="149">
        <f t="shared" si="97"/>
        <v>-203.1500608394673</v>
      </c>
      <c r="AT189" s="82">
        <v>578</v>
      </c>
      <c r="AU189" s="82" t="s">
        <v>612</v>
      </c>
      <c r="AV189" s="192">
        <v>3273</v>
      </c>
      <c r="AW189" s="192">
        <v>11643078.885892088</v>
      </c>
      <c r="AX189" s="192">
        <v>3185128.2567034569</v>
      </c>
      <c r="AY189" s="192">
        <v>28746</v>
      </c>
      <c r="BA189" s="193">
        <f t="shared" si="98"/>
        <v>11671824.885892088</v>
      </c>
      <c r="BB189" s="194"/>
      <c r="BC189" s="149">
        <v>2030299.776048311</v>
      </c>
      <c r="BD189" s="194"/>
      <c r="BE189" s="149">
        <v>-61070.961938049026</v>
      </c>
      <c r="BF189" s="192"/>
      <c r="BG189" s="192">
        <f t="shared" si="99"/>
        <v>13641053.70000235</v>
      </c>
      <c r="BH189" s="195">
        <f t="shared" si="80"/>
        <v>4167.7524289649709</v>
      </c>
      <c r="BI189" s="194"/>
      <c r="BJ189" s="149">
        <v>0</v>
      </c>
      <c r="BL189" s="147">
        <f t="shared" si="81"/>
        <v>-707626.54609808326</v>
      </c>
      <c r="BM189" s="148">
        <f t="shared" si="82"/>
        <v>-4.9316490015895102E-2</v>
      </c>
      <c r="BN189" s="149">
        <f t="shared" si="100"/>
        <v>-216.20120565172112</v>
      </c>
      <c r="BP189" s="82">
        <v>578</v>
      </c>
      <c r="BQ189" s="82" t="s">
        <v>612</v>
      </c>
      <c r="BR189" s="192">
        <v>3273</v>
      </c>
      <c r="BS189" s="192">
        <v>11673853.789349746</v>
      </c>
      <c r="BT189" s="192">
        <v>3213625.9124034047</v>
      </c>
      <c r="BU189" s="192">
        <v>28746</v>
      </c>
      <c r="BW189" s="193">
        <f t="shared" si="101"/>
        <v>11702599.789349746</v>
      </c>
      <c r="BX189" s="194"/>
      <c r="BY189" s="149">
        <v>2024719.889315984</v>
      </c>
      <c r="BZ189" s="194"/>
      <c r="CA189" s="149">
        <v>-284004.79860621161</v>
      </c>
      <c r="CB189" s="192"/>
      <c r="CC189" s="192">
        <f t="shared" si="102"/>
        <v>13443314.880059518</v>
      </c>
      <c r="CD189" s="195">
        <f t="shared" si="83"/>
        <v>4107.3372685791373</v>
      </c>
      <c r="CE189" s="194"/>
      <c r="CF189" s="149">
        <v>0</v>
      </c>
      <c r="CH189" s="147">
        <f t="shared" si="84"/>
        <v>-905365.36604091525</v>
      </c>
      <c r="CI189" s="148">
        <f t="shared" si="85"/>
        <v>-6.3097466144105344E-2</v>
      </c>
      <c r="CJ189" s="149">
        <f t="shared" si="103"/>
        <v>-276.61636603755431</v>
      </c>
      <c r="CL189" s="82">
        <v>578</v>
      </c>
      <c r="CM189" s="82" t="s">
        <v>612</v>
      </c>
      <c r="CN189" s="192">
        <v>3273</v>
      </c>
      <c r="CO189" s="192">
        <v>11660124.085095711</v>
      </c>
      <c r="CP189" s="192">
        <v>3240251.7523350678</v>
      </c>
      <c r="CQ189" s="192">
        <v>28746</v>
      </c>
      <c r="CS189" s="193">
        <f t="shared" si="86"/>
        <v>11688870.085095711</v>
      </c>
      <c r="CT189" s="194"/>
      <c r="CU189" s="149">
        <v>2024719.889315984</v>
      </c>
      <c r="CV189" s="194"/>
      <c r="CW189" s="149">
        <v>-284004.79860621161</v>
      </c>
      <c r="CX189" s="192"/>
      <c r="CY189" s="192">
        <f t="shared" si="87"/>
        <v>13429585.175805483</v>
      </c>
      <c r="CZ189" s="195">
        <f t="shared" si="88"/>
        <v>4103.142430738003</v>
      </c>
      <c r="DA189" s="194"/>
      <c r="DB189" s="149">
        <v>0</v>
      </c>
      <c r="DD189" s="147">
        <f t="shared" si="89"/>
        <v>-919095.07029495016</v>
      </c>
      <c r="DE189" s="148">
        <f t="shared" si="90"/>
        <v>-6.4054327961258622E-2</v>
      </c>
      <c r="DF189" s="149">
        <f t="shared" si="91"/>
        <v>-280.8112038786893</v>
      </c>
      <c r="DH189" s="196">
        <v>66608.737999999998</v>
      </c>
      <c r="DI189" s="197">
        <v>324955.48610000004</v>
      </c>
      <c r="DJ189" s="198">
        <f t="shared" si="92"/>
        <v>258346.74810000003</v>
      </c>
      <c r="DL189" s="196" t="e">
        <f>#REF!+DJ189</f>
        <v>#REF!</v>
      </c>
      <c r="DM189" s="198" t="e">
        <f t="shared" si="93"/>
        <v>#REF!</v>
      </c>
      <c r="DN189" s="82">
        <v>578</v>
      </c>
      <c r="DO189" s="82" t="s">
        <v>231</v>
      </c>
      <c r="DP189" s="192">
        <v>3336</v>
      </c>
      <c r="DQ189" s="192">
        <v>12351026.824800899</v>
      </c>
      <c r="DR189" s="192">
        <v>3240251.7523350669</v>
      </c>
      <c r="DS189" s="192">
        <v>-27216</v>
      </c>
      <c r="DU189" s="193">
        <v>12379772.824800899</v>
      </c>
      <c r="DV189" s="194"/>
      <c r="DW189" s="149">
        <v>1912305.0687619573</v>
      </c>
      <c r="DX189" s="194"/>
      <c r="DY189" s="149">
        <v>56602.35253757608</v>
      </c>
      <c r="DZ189" s="192"/>
      <c r="EA189" s="192">
        <v>14348680.246100433</v>
      </c>
      <c r="EB189" s="195">
        <v>4301.163143315478</v>
      </c>
      <c r="ED189" s="196"/>
      <c r="EE189" s="197"/>
      <c r="EF189" s="198">
        <v>258346.74810000003</v>
      </c>
      <c r="EH189" s="196">
        <v>14607026.994200433</v>
      </c>
      <c r="EI189" s="198">
        <v>1217252.2495167027</v>
      </c>
      <c r="EK189" s="199">
        <v>18</v>
      </c>
    </row>
    <row r="190" spans="1:141" ht="13.8" x14ac:dyDescent="0.25">
      <c r="A190" s="30">
        <v>581</v>
      </c>
      <c r="B190" s="235" t="s">
        <v>233</v>
      </c>
      <c r="C190" s="180">
        <v>6404</v>
      </c>
      <c r="D190" s="180">
        <v>17314205.74189923</v>
      </c>
      <c r="E190" s="181">
        <v>4536794.0641806191</v>
      </c>
      <c r="F190" s="200">
        <v>-362158</v>
      </c>
      <c r="G190" s="181">
        <f t="shared" si="104"/>
        <v>16952047.74189923</v>
      </c>
      <c r="H190" s="183">
        <f t="shared" si="73"/>
        <v>2647.103020284077</v>
      </c>
      <c r="I190" s="184">
        <v>3596435.1299072546</v>
      </c>
      <c r="J190" s="181">
        <f t="shared" si="74"/>
        <v>20548482.871806484</v>
      </c>
      <c r="K190" s="183">
        <f t="shared" si="75"/>
        <v>3208.6950143358031</v>
      </c>
      <c r="L190" s="185">
        <v>71128.400000000023</v>
      </c>
      <c r="M190" s="185">
        <v>156624.73679999998</v>
      </c>
      <c r="N190" s="186">
        <v>85496.336799999961</v>
      </c>
      <c r="O190" s="187">
        <v>3202</v>
      </c>
      <c r="P190" s="159">
        <f t="shared" si="76"/>
        <v>20637181.208606485</v>
      </c>
      <c r="Q190" s="188">
        <v>410283</v>
      </c>
      <c r="R190" s="189"/>
      <c r="S190" s="190"/>
      <c r="U190" s="184"/>
      <c r="W190" s="82">
        <v>580</v>
      </c>
      <c r="X190" s="82" t="s">
        <v>613</v>
      </c>
      <c r="Y190" s="192">
        <v>4734</v>
      </c>
      <c r="Z190" s="192">
        <v>15140839.628180297</v>
      </c>
      <c r="AA190" s="192">
        <v>3911563.2321674353</v>
      </c>
      <c r="AB190" s="192">
        <v>-236086</v>
      </c>
      <c r="AD190" s="193">
        <f t="shared" si="94"/>
        <v>14904753.628180297</v>
      </c>
      <c r="AE190" s="194"/>
      <c r="AF190" s="149">
        <v>3054388.821360244</v>
      </c>
      <c r="AG190" s="194"/>
      <c r="AH190" s="149">
        <f t="shared" si="95"/>
        <v>-58876.917960681429</v>
      </c>
      <c r="AI190" s="149">
        <v>-84207.684990276946</v>
      </c>
      <c r="AJ190" s="192"/>
      <c r="AK190" s="192">
        <f t="shared" si="96"/>
        <v>17900265.53157986</v>
      </c>
      <c r="AL190" s="195">
        <f t="shared" si="77"/>
        <v>3781.213673760004</v>
      </c>
      <c r="AM190" s="194"/>
      <c r="AN190" s="149">
        <v>0</v>
      </c>
      <c r="AP190" s="147">
        <f t="shared" si="78"/>
        <v>-310545.69622458145</v>
      </c>
      <c r="AQ190" s="148">
        <f t="shared" si="79"/>
        <v>-1.7052820565754769E-2</v>
      </c>
      <c r="AR190" s="149">
        <f t="shared" si="97"/>
        <v>-65.599006384575716</v>
      </c>
      <c r="AT190" s="82">
        <v>580</v>
      </c>
      <c r="AU190" s="82" t="s">
        <v>613</v>
      </c>
      <c r="AV190" s="192">
        <v>4734</v>
      </c>
      <c r="AW190" s="192">
        <v>15057549.662353653</v>
      </c>
      <c r="AX190" s="192">
        <v>3905137.5010690037</v>
      </c>
      <c r="AY190" s="192">
        <v>-236086</v>
      </c>
      <c r="BA190" s="193">
        <f t="shared" si="98"/>
        <v>14821463.662353653</v>
      </c>
      <c r="BB190" s="194"/>
      <c r="BC190" s="149">
        <v>3054388.821360244</v>
      </c>
      <c r="BD190" s="194"/>
      <c r="BE190" s="149">
        <v>-84207.684990276946</v>
      </c>
      <c r="BF190" s="192"/>
      <c r="BG190" s="192">
        <f t="shared" si="99"/>
        <v>17791644.798723623</v>
      </c>
      <c r="BH190" s="195">
        <f t="shared" si="80"/>
        <v>3758.2688632707273</v>
      </c>
      <c r="BI190" s="194"/>
      <c r="BJ190" s="149">
        <v>0</v>
      </c>
      <c r="BL190" s="147">
        <f t="shared" si="81"/>
        <v>-419166.42908081785</v>
      </c>
      <c r="BM190" s="148">
        <f t="shared" si="82"/>
        <v>-2.3017449570880758E-2</v>
      </c>
      <c r="BN190" s="149">
        <f t="shared" si="100"/>
        <v>-88.543816873852521</v>
      </c>
      <c r="BP190" s="82">
        <v>580</v>
      </c>
      <c r="BQ190" s="82" t="s">
        <v>613</v>
      </c>
      <c r="BR190" s="192">
        <v>4734</v>
      </c>
      <c r="BS190" s="192">
        <v>15218813.355397305</v>
      </c>
      <c r="BT190" s="192">
        <v>4063350.7358729746</v>
      </c>
      <c r="BU190" s="192">
        <v>-236086</v>
      </c>
      <c r="BW190" s="193">
        <f t="shared" si="101"/>
        <v>14982727.355397305</v>
      </c>
      <c r="BX190" s="194"/>
      <c r="BY190" s="149">
        <v>3044867.5585030164</v>
      </c>
      <c r="BZ190" s="194"/>
      <c r="CA190" s="149">
        <v>-391599.9659710438</v>
      </c>
      <c r="CB190" s="192"/>
      <c r="CC190" s="192">
        <f t="shared" si="102"/>
        <v>17635994.947929274</v>
      </c>
      <c r="CD190" s="195">
        <f t="shared" si="83"/>
        <v>3725.389722840996</v>
      </c>
      <c r="CE190" s="194"/>
      <c r="CF190" s="149">
        <v>0</v>
      </c>
      <c r="CH190" s="147">
        <f t="shared" si="84"/>
        <v>-574816.27987516671</v>
      </c>
      <c r="CI190" s="148">
        <f t="shared" si="85"/>
        <v>-3.1564561989283139E-2</v>
      </c>
      <c r="CJ190" s="149">
        <f t="shared" si="103"/>
        <v>-121.42295730358401</v>
      </c>
      <c r="CL190" s="82">
        <v>580</v>
      </c>
      <c r="CM190" s="82" t="s">
        <v>613</v>
      </c>
      <c r="CN190" s="192">
        <v>4734</v>
      </c>
      <c r="CO190" s="192">
        <v>14610444.071446355</v>
      </c>
      <c r="CP190" s="192">
        <v>3873728.2394645121</v>
      </c>
      <c r="CQ190" s="192">
        <v>-236086</v>
      </c>
      <c r="CS190" s="193">
        <f t="shared" si="86"/>
        <v>14374358.071446355</v>
      </c>
      <c r="CT190" s="194"/>
      <c r="CU190" s="149">
        <v>3044867.5585030164</v>
      </c>
      <c r="CV190" s="194"/>
      <c r="CW190" s="149">
        <v>-391599.9659710438</v>
      </c>
      <c r="CX190" s="192"/>
      <c r="CY190" s="192">
        <f t="shared" si="87"/>
        <v>17027625.663978327</v>
      </c>
      <c r="CZ190" s="195">
        <f t="shared" si="88"/>
        <v>3596.8791009671158</v>
      </c>
      <c r="DA190" s="194"/>
      <c r="DB190" s="149">
        <v>0</v>
      </c>
      <c r="DD190" s="147">
        <f t="shared" si="89"/>
        <v>-1183185.5638261139</v>
      </c>
      <c r="DE190" s="148">
        <f t="shared" si="90"/>
        <v>-6.4971601156329314E-2</v>
      </c>
      <c r="DF190" s="149">
        <f t="shared" si="91"/>
        <v>-249.93357917746386</v>
      </c>
      <c r="DH190" s="196">
        <v>63890.014000000003</v>
      </c>
      <c r="DI190" s="197">
        <v>48937.032000000007</v>
      </c>
      <c r="DJ190" s="198">
        <f t="shared" si="92"/>
        <v>-14952.981999999996</v>
      </c>
      <c r="DL190" s="196" t="e">
        <f>#REF!+DJ190</f>
        <v>#REF!</v>
      </c>
      <c r="DM190" s="198" t="e">
        <f t="shared" si="93"/>
        <v>#REF!</v>
      </c>
      <c r="DN190" s="82">
        <v>580</v>
      </c>
      <c r="DO190" s="82" t="s">
        <v>232</v>
      </c>
      <c r="DP190" s="192">
        <v>4842</v>
      </c>
      <c r="DQ190" s="192">
        <v>15485221.305576134</v>
      </c>
      <c r="DR190" s="192">
        <v>3873728.2394645121</v>
      </c>
      <c r="DS190" s="192">
        <v>-282250</v>
      </c>
      <c r="DU190" s="193">
        <v>15249135.305576134</v>
      </c>
      <c r="DV190" s="194"/>
      <c r="DW190" s="149">
        <v>2883629.773590853</v>
      </c>
      <c r="DX190" s="194"/>
      <c r="DY190" s="149">
        <v>78046.148637453734</v>
      </c>
      <c r="DZ190" s="192"/>
      <c r="EA190" s="192">
        <v>18210811.227804441</v>
      </c>
      <c r="EB190" s="195">
        <v>3761.0101668328048</v>
      </c>
      <c r="ED190" s="196"/>
      <c r="EE190" s="197"/>
      <c r="EF190" s="198">
        <v>-14952.981999999996</v>
      </c>
      <c r="EH190" s="196">
        <v>18195858.24580444</v>
      </c>
      <c r="EI190" s="198">
        <v>1516321.5204837034</v>
      </c>
      <c r="EK190" s="199">
        <v>9</v>
      </c>
    </row>
    <row r="191" spans="1:141" ht="13.8" x14ac:dyDescent="0.25">
      <c r="A191" s="30">
        <v>583</v>
      </c>
      <c r="B191" s="235" t="s">
        <v>234</v>
      </c>
      <c r="C191" s="180">
        <v>939</v>
      </c>
      <c r="D191" s="180">
        <v>4309125.9706138037</v>
      </c>
      <c r="E191" s="181">
        <v>624203.37665819027</v>
      </c>
      <c r="F191" s="200">
        <v>-226306</v>
      </c>
      <c r="G191" s="181">
        <f t="shared" si="104"/>
        <v>4082819.9706138037</v>
      </c>
      <c r="H191" s="183">
        <f t="shared" si="73"/>
        <v>4348.0510869156587</v>
      </c>
      <c r="I191" s="184">
        <v>554954.97845380125</v>
      </c>
      <c r="J191" s="181">
        <f t="shared" si="74"/>
        <v>4637774.9490676047</v>
      </c>
      <c r="K191" s="183">
        <f t="shared" si="75"/>
        <v>4939.057453746118</v>
      </c>
      <c r="L191" s="185">
        <v>4338.8324000000002</v>
      </c>
      <c r="M191" s="185">
        <v>106692.6</v>
      </c>
      <c r="N191" s="186">
        <v>102353.76760000001</v>
      </c>
      <c r="O191" s="187">
        <v>1232</v>
      </c>
      <c r="P191" s="159">
        <f t="shared" si="76"/>
        <v>4741360.7166676046</v>
      </c>
      <c r="Q191" s="188">
        <v>80228</v>
      </c>
      <c r="R191" s="189"/>
      <c r="S191" s="190"/>
      <c r="U191" s="184"/>
      <c r="W191" s="82">
        <v>581</v>
      </c>
      <c r="X191" s="82" t="s">
        <v>614</v>
      </c>
      <c r="Y191" s="192">
        <v>6404</v>
      </c>
      <c r="Z191" s="192">
        <v>17301342.054932281</v>
      </c>
      <c r="AA191" s="192">
        <v>4536794.0641806191</v>
      </c>
      <c r="AB191" s="192">
        <v>-543082</v>
      </c>
      <c r="AD191" s="193">
        <f t="shared" si="94"/>
        <v>16758260.054932281</v>
      </c>
      <c r="AE191" s="194"/>
      <c r="AF191" s="149">
        <v>3690897.252972038</v>
      </c>
      <c r="AG191" s="194"/>
      <c r="AH191" s="149">
        <f t="shared" si="95"/>
        <v>-86321.114816138899</v>
      </c>
      <c r="AI191" s="149">
        <v>-123459.26886494287</v>
      </c>
      <c r="AJ191" s="192"/>
      <c r="AK191" s="192">
        <f t="shared" si="96"/>
        <v>20362836.193088178</v>
      </c>
      <c r="AL191" s="195">
        <f t="shared" si="77"/>
        <v>3179.7058390206398</v>
      </c>
      <c r="AM191" s="194"/>
      <c r="AN191" s="149">
        <v>0</v>
      </c>
      <c r="AP191" s="147">
        <f t="shared" si="78"/>
        <v>-1211879.8875511922</v>
      </c>
      <c r="AQ191" s="148">
        <f t="shared" si="79"/>
        <v>-5.6171301769236445E-2</v>
      </c>
      <c r="AR191" s="149">
        <f t="shared" si="97"/>
        <v>-189.23795870568273</v>
      </c>
      <c r="AT191" s="82">
        <v>581</v>
      </c>
      <c r="AU191" s="82" t="s">
        <v>614</v>
      </c>
      <c r="AV191" s="192">
        <v>6404</v>
      </c>
      <c r="AW191" s="192">
        <v>17240453.907286659</v>
      </c>
      <c r="AX191" s="192">
        <v>4544901.7300276821</v>
      </c>
      <c r="AY191" s="192">
        <v>-543082</v>
      </c>
      <c r="BA191" s="193">
        <f t="shared" si="98"/>
        <v>16697371.907286659</v>
      </c>
      <c r="BB191" s="194"/>
      <c r="BC191" s="149">
        <v>3690897.252972038</v>
      </c>
      <c r="BD191" s="194"/>
      <c r="BE191" s="149">
        <v>-123459.26886494287</v>
      </c>
      <c r="BF191" s="192"/>
      <c r="BG191" s="192">
        <f t="shared" si="99"/>
        <v>20264809.891393751</v>
      </c>
      <c r="BH191" s="195">
        <f t="shared" si="80"/>
        <v>3164.3987962825968</v>
      </c>
      <c r="BI191" s="194"/>
      <c r="BJ191" s="149">
        <v>0</v>
      </c>
      <c r="BL191" s="147">
        <f t="shared" si="81"/>
        <v>-1309906.1892456189</v>
      </c>
      <c r="BM191" s="148">
        <f t="shared" si="82"/>
        <v>-6.0714874965195814E-2</v>
      </c>
      <c r="BN191" s="149">
        <f t="shared" si="100"/>
        <v>-204.54500144372562</v>
      </c>
      <c r="BP191" s="82">
        <v>581</v>
      </c>
      <c r="BQ191" s="82" t="s">
        <v>614</v>
      </c>
      <c r="BR191" s="192">
        <v>6404</v>
      </c>
      <c r="BS191" s="192">
        <v>17510521.286764402</v>
      </c>
      <c r="BT191" s="192">
        <v>4810576.4742120458</v>
      </c>
      <c r="BU191" s="192">
        <v>-543082</v>
      </c>
      <c r="BW191" s="193">
        <f t="shared" si="101"/>
        <v>16967439.286764402</v>
      </c>
      <c r="BX191" s="194"/>
      <c r="BY191" s="149">
        <v>3677889.0681263823</v>
      </c>
      <c r="BZ191" s="194"/>
      <c r="CA191" s="149">
        <v>-574135.78691664466</v>
      </c>
      <c r="CB191" s="192"/>
      <c r="CC191" s="192">
        <f t="shared" si="102"/>
        <v>20071192.567974143</v>
      </c>
      <c r="CD191" s="195">
        <f t="shared" si="83"/>
        <v>3134.1649856299409</v>
      </c>
      <c r="CE191" s="194"/>
      <c r="CF191" s="149">
        <v>0</v>
      </c>
      <c r="CH191" s="147">
        <f t="shared" si="84"/>
        <v>-1503523.5126652271</v>
      </c>
      <c r="CI191" s="148">
        <f t="shared" si="85"/>
        <v>-6.9689144786218196E-2</v>
      </c>
      <c r="CJ191" s="149">
        <f t="shared" si="103"/>
        <v>-234.7788120963815</v>
      </c>
      <c r="CL191" s="82">
        <v>581</v>
      </c>
      <c r="CM191" s="82" t="s">
        <v>614</v>
      </c>
      <c r="CN191" s="192">
        <v>6404</v>
      </c>
      <c r="CO191" s="192">
        <v>17109412.86943223</v>
      </c>
      <c r="CP191" s="192">
        <v>4642423.702895605</v>
      </c>
      <c r="CQ191" s="192">
        <v>-543082</v>
      </c>
      <c r="CS191" s="193">
        <f t="shared" si="86"/>
        <v>16566330.86943223</v>
      </c>
      <c r="CT191" s="194"/>
      <c r="CU191" s="149">
        <v>3677889.0681263823</v>
      </c>
      <c r="CV191" s="194"/>
      <c r="CW191" s="149">
        <v>-574135.78691664466</v>
      </c>
      <c r="CX191" s="192"/>
      <c r="CY191" s="192">
        <f t="shared" si="87"/>
        <v>19670084.15064197</v>
      </c>
      <c r="CZ191" s="195">
        <f t="shared" si="88"/>
        <v>3071.5309416992459</v>
      </c>
      <c r="DA191" s="194"/>
      <c r="DB191" s="149">
        <v>0</v>
      </c>
      <c r="DD191" s="147">
        <f t="shared" si="89"/>
        <v>-1904631.9299973994</v>
      </c>
      <c r="DE191" s="148">
        <f t="shared" si="90"/>
        <v>-8.8280741349202288E-2</v>
      </c>
      <c r="DF191" s="149">
        <f t="shared" si="91"/>
        <v>-297.41285602707671</v>
      </c>
      <c r="DH191" s="196">
        <v>74112.416240000006</v>
      </c>
      <c r="DI191" s="197">
        <v>189019.28610000003</v>
      </c>
      <c r="DJ191" s="198">
        <f t="shared" si="92"/>
        <v>114906.86986000002</v>
      </c>
      <c r="DL191" s="196" t="e">
        <f>#REF!+DJ191</f>
        <v>#REF!</v>
      </c>
      <c r="DM191" s="198" t="e">
        <f t="shared" si="93"/>
        <v>#REF!</v>
      </c>
      <c r="DN191" s="82">
        <v>581</v>
      </c>
      <c r="DO191" s="82" t="s">
        <v>233</v>
      </c>
      <c r="DP191" s="192">
        <v>6469</v>
      </c>
      <c r="DQ191" s="192">
        <v>18549295.063447576</v>
      </c>
      <c r="DR191" s="192">
        <v>4642423.702895605</v>
      </c>
      <c r="DS191" s="192">
        <v>-483026</v>
      </c>
      <c r="DU191" s="193">
        <v>18006213.063447576</v>
      </c>
      <c r="DV191" s="194"/>
      <c r="DW191" s="149">
        <v>3454077.3527947124</v>
      </c>
      <c r="DX191" s="194"/>
      <c r="DY191" s="149">
        <v>114425.6643970826</v>
      </c>
      <c r="DZ191" s="192"/>
      <c r="EA191" s="192">
        <v>21574716.08063937</v>
      </c>
      <c r="EB191" s="195">
        <v>3335.0929170875515</v>
      </c>
      <c r="ED191" s="196"/>
      <c r="EE191" s="197"/>
      <c r="EF191" s="198">
        <v>114906.86986000002</v>
      </c>
      <c r="EH191" s="196">
        <v>21689622.950499371</v>
      </c>
      <c r="EI191" s="198">
        <v>1807468.5792082809</v>
      </c>
      <c r="EK191" s="199">
        <v>6</v>
      </c>
    </row>
    <row r="192" spans="1:141" ht="13.8" x14ac:dyDescent="0.25">
      <c r="A192" s="30">
        <v>584</v>
      </c>
      <c r="B192" s="235" t="s">
        <v>235</v>
      </c>
      <c r="C192" s="30">
        <v>2759</v>
      </c>
      <c r="D192" s="180">
        <v>11199012.042764174</v>
      </c>
      <c r="E192" s="181">
        <v>3575105.4415864437</v>
      </c>
      <c r="F192" s="182">
        <v>133271</v>
      </c>
      <c r="G192" s="181">
        <f t="shared" si="104"/>
        <v>11332283.042764174</v>
      </c>
      <c r="H192" s="183">
        <f t="shared" si="73"/>
        <v>4107.3878371744013</v>
      </c>
      <c r="I192" s="184">
        <v>1575709.8330291654</v>
      </c>
      <c r="J192" s="181">
        <f t="shared" si="74"/>
        <v>12907992.87579334</v>
      </c>
      <c r="K192" s="183">
        <f t="shared" si="75"/>
        <v>4678.5041231581517</v>
      </c>
      <c r="L192" s="185">
        <v>34141.632000000005</v>
      </c>
      <c r="M192" s="185">
        <v>25606.224000000002</v>
      </c>
      <c r="N192" s="186">
        <v>-8535.4080000000031</v>
      </c>
      <c r="O192" s="187">
        <v>-1869</v>
      </c>
      <c r="P192" s="159">
        <f t="shared" si="76"/>
        <v>12897588.46779334</v>
      </c>
      <c r="Q192" s="188">
        <v>164095</v>
      </c>
      <c r="R192" s="189"/>
      <c r="S192" s="190"/>
      <c r="U192" s="184"/>
      <c r="W192" s="82">
        <v>583</v>
      </c>
      <c r="X192" s="82" t="s">
        <v>615</v>
      </c>
      <c r="Y192" s="82">
        <v>939</v>
      </c>
      <c r="Z192" s="192">
        <v>4302648.9852120094</v>
      </c>
      <c r="AA192" s="192">
        <v>624203.37665818993</v>
      </c>
      <c r="AB192" s="192">
        <v>-172068</v>
      </c>
      <c r="AD192" s="193">
        <f t="shared" si="94"/>
        <v>4130580.9852120094</v>
      </c>
      <c r="AE192" s="194"/>
      <c r="AF192" s="149">
        <v>575701.41205284582</v>
      </c>
      <c r="AG192" s="194"/>
      <c r="AH192" s="149">
        <f t="shared" si="95"/>
        <v>-24616.140248932748</v>
      </c>
      <c r="AI192" s="149">
        <v>-35206.805239752655</v>
      </c>
      <c r="AJ192" s="192"/>
      <c r="AK192" s="192">
        <f t="shared" si="96"/>
        <v>4681666.2570159221</v>
      </c>
      <c r="AL192" s="195">
        <f t="shared" si="77"/>
        <v>4985.8000607198319</v>
      </c>
      <c r="AM192" s="194"/>
      <c r="AN192" s="149">
        <v>0</v>
      </c>
      <c r="AP192" s="147">
        <f t="shared" si="78"/>
        <v>-180289.53840399534</v>
      </c>
      <c r="AQ192" s="148">
        <f t="shared" si="79"/>
        <v>-3.7081690165474669E-2</v>
      </c>
      <c r="AR192" s="149">
        <f t="shared" si="97"/>
        <v>-192.00163834291303</v>
      </c>
      <c r="AT192" s="82">
        <v>583</v>
      </c>
      <c r="AU192" s="82" t="s">
        <v>615</v>
      </c>
      <c r="AV192" s="82">
        <v>939</v>
      </c>
      <c r="AW192" s="192">
        <v>4283787.0774696767</v>
      </c>
      <c r="AX192" s="192">
        <v>621453.14315403393</v>
      </c>
      <c r="AY192" s="192">
        <v>-172068</v>
      </c>
      <c r="BA192" s="193">
        <f t="shared" si="98"/>
        <v>4111719.0774696767</v>
      </c>
      <c r="BB192" s="194"/>
      <c r="BC192" s="149">
        <v>575701.41205284582</v>
      </c>
      <c r="BD192" s="194"/>
      <c r="BE192" s="149">
        <v>-35206.805239752655</v>
      </c>
      <c r="BF192" s="192"/>
      <c r="BG192" s="192">
        <f t="shared" si="99"/>
        <v>4652213.6842827694</v>
      </c>
      <c r="BH192" s="195">
        <f t="shared" si="80"/>
        <v>4954.4341685652498</v>
      </c>
      <c r="BI192" s="194"/>
      <c r="BJ192" s="149">
        <v>0</v>
      </c>
      <c r="BL192" s="147">
        <f t="shared" si="81"/>
        <v>-209742.11113714799</v>
      </c>
      <c r="BM192" s="148">
        <f t="shared" si="82"/>
        <v>-4.313945250895334E-2</v>
      </c>
      <c r="BN192" s="149">
        <f t="shared" si="100"/>
        <v>-223.36753049749521</v>
      </c>
      <c r="BP192" s="82">
        <v>583</v>
      </c>
      <c r="BQ192" s="82" t="s">
        <v>615</v>
      </c>
      <c r="BR192" s="82">
        <v>939</v>
      </c>
      <c r="BS192" s="192">
        <v>4311041.7907360392</v>
      </c>
      <c r="BT192" s="192">
        <v>647384.27994086163</v>
      </c>
      <c r="BU192" s="192">
        <v>-172068</v>
      </c>
      <c r="BW192" s="193">
        <f t="shared" si="101"/>
        <v>4138973.7907360392</v>
      </c>
      <c r="BX192" s="194"/>
      <c r="BY192" s="149">
        <v>573124.85731685895</v>
      </c>
      <c r="BZ192" s="194"/>
      <c r="CA192" s="149">
        <v>-163725.95607429682</v>
      </c>
      <c r="CB192" s="192"/>
      <c r="CC192" s="192">
        <f t="shared" si="102"/>
        <v>4548372.6919786017</v>
      </c>
      <c r="CD192" s="195">
        <f t="shared" si="83"/>
        <v>4843.8473822988308</v>
      </c>
      <c r="CE192" s="194"/>
      <c r="CF192" s="149">
        <v>0</v>
      </c>
      <c r="CH192" s="147">
        <f t="shared" si="84"/>
        <v>-313583.1034413157</v>
      </c>
      <c r="CI192" s="148">
        <f t="shared" si="85"/>
        <v>-6.449731684864736E-2</v>
      </c>
      <c r="CJ192" s="149">
        <f t="shared" si="103"/>
        <v>-333.95431676391451</v>
      </c>
      <c r="CL192" s="82">
        <v>583</v>
      </c>
      <c r="CM192" s="82" t="s">
        <v>615</v>
      </c>
      <c r="CN192" s="82">
        <v>939</v>
      </c>
      <c r="CO192" s="192">
        <v>4301372.2998712091</v>
      </c>
      <c r="CP192" s="192">
        <v>609005.37512846955</v>
      </c>
      <c r="CQ192" s="192">
        <v>-172068</v>
      </c>
      <c r="CS192" s="193">
        <f t="shared" si="86"/>
        <v>4129304.2998712091</v>
      </c>
      <c r="CT192" s="194"/>
      <c r="CU192" s="149">
        <v>573124.85731685895</v>
      </c>
      <c r="CV192" s="194"/>
      <c r="CW192" s="149">
        <v>-163725.95607429682</v>
      </c>
      <c r="CX192" s="192"/>
      <c r="CY192" s="192">
        <f t="shared" si="87"/>
        <v>4538703.2011137716</v>
      </c>
      <c r="CZ192" s="195">
        <f t="shared" si="88"/>
        <v>4833.5497349454436</v>
      </c>
      <c r="DA192" s="194"/>
      <c r="DB192" s="149">
        <v>0</v>
      </c>
      <c r="DD192" s="147">
        <f t="shared" si="89"/>
        <v>-323252.59430614579</v>
      </c>
      <c r="DE192" s="148">
        <f t="shared" si="90"/>
        <v>-6.648612367283506E-2</v>
      </c>
      <c r="DF192" s="149">
        <f t="shared" si="91"/>
        <v>-344.25196411730116</v>
      </c>
      <c r="DH192" s="196">
        <v>0</v>
      </c>
      <c r="DI192" s="197">
        <v>98010.000199999995</v>
      </c>
      <c r="DJ192" s="198">
        <f t="shared" si="92"/>
        <v>98010.000199999995</v>
      </c>
      <c r="DL192" s="196" t="e">
        <f>#REF!+DJ192</f>
        <v>#REF!</v>
      </c>
      <c r="DM192" s="198" t="e">
        <f t="shared" si="93"/>
        <v>#REF!</v>
      </c>
      <c r="DN192" s="82">
        <v>583</v>
      </c>
      <c r="DO192" s="82" t="s">
        <v>234</v>
      </c>
      <c r="DP192" s="82">
        <v>954</v>
      </c>
      <c r="DQ192" s="192">
        <v>4462470.853921677</v>
      </c>
      <c r="DR192" s="192">
        <v>609005.37512846978</v>
      </c>
      <c r="DS192" s="192">
        <v>-172839</v>
      </c>
      <c r="DU192" s="193">
        <v>4290402.853921677</v>
      </c>
      <c r="DV192" s="194"/>
      <c r="DW192" s="149">
        <v>538922.24811117537</v>
      </c>
      <c r="DX192" s="194"/>
      <c r="DY192" s="149">
        <v>32630.693387065199</v>
      </c>
      <c r="DZ192" s="192"/>
      <c r="EA192" s="192">
        <v>4861955.7954199174</v>
      </c>
      <c r="EB192" s="195">
        <v>5096.3897226623876</v>
      </c>
      <c r="ED192" s="196"/>
      <c r="EE192" s="197"/>
      <c r="EF192" s="198">
        <v>98010.000199999995</v>
      </c>
      <c r="EH192" s="196">
        <v>4959965.7956199171</v>
      </c>
      <c r="EI192" s="198">
        <v>413330.48296832643</v>
      </c>
      <c r="EK192" s="199">
        <v>19</v>
      </c>
    </row>
    <row r="193" spans="1:141" ht="13.8" x14ac:dyDescent="0.25">
      <c r="A193" s="30">
        <v>588</v>
      </c>
      <c r="B193" s="235" t="s">
        <v>236</v>
      </c>
      <c r="C193" s="180">
        <v>1690</v>
      </c>
      <c r="D193" s="180">
        <v>5163888.5187026747</v>
      </c>
      <c r="E193" s="181">
        <v>1509248.2131579048</v>
      </c>
      <c r="F193" s="200">
        <v>-379568</v>
      </c>
      <c r="G193" s="181">
        <f t="shared" si="104"/>
        <v>4784320.5187026747</v>
      </c>
      <c r="H193" s="183">
        <f t="shared" si="73"/>
        <v>2830.9588868063165</v>
      </c>
      <c r="I193" s="184">
        <v>1144625.6293213416</v>
      </c>
      <c r="J193" s="181">
        <f t="shared" si="74"/>
        <v>5928946.1480240161</v>
      </c>
      <c r="K193" s="183">
        <f t="shared" si="75"/>
        <v>3508.2521585940922</v>
      </c>
      <c r="L193" s="185">
        <v>49420.012320000002</v>
      </c>
      <c r="M193" s="185">
        <v>55551.280400000003</v>
      </c>
      <c r="N193" s="186">
        <v>6131.2680800000016</v>
      </c>
      <c r="O193" s="187">
        <v>34</v>
      </c>
      <c r="P193" s="159">
        <f t="shared" si="76"/>
        <v>5935111.4161040159</v>
      </c>
      <c r="Q193" s="188">
        <v>70435</v>
      </c>
      <c r="R193" s="189"/>
      <c r="S193" s="190"/>
      <c r="U193" s="184"/>
      <c r="W193" s="82">
        <v>584</v>
      </c>
      <c r="X193" s="82" t="s">
        <v>616</v>
      </c>
      <c r="Y193" s="192">
        <v>2759</v>
      </c>
      <c r="Z193" s="192">
        <v>11193610.999250259</v>
      </c>
      <c r="AA193" s="192">
        <v>3575105.4415864423</v>
      </c>
      <c r="AB193" s="192">
        <v>233052</v>
      </c>
      <c r="AD193" s="193">
        <f t="shared" si="94"/>
        <v>11426662.999250259</v>
      </c>
      <c r="AE193" s="194"/>
      <c r="AF193" s="149">
        <v>1612175.0108897451</v>
      </c>
      <c r="AG193" s="194"/>
      <c r="AH193" s="149">
        <f t="shared" si="95"/>
        <v>-29069.104907804889</v>
      </c>
      <c r="AI193" s="149">
        <v>-41575.580275116299</v>
      </c>
      <c r="AJ193" s="192"/>
      <c r="AK193" s="192">
        <f t="shared" si="96"/>
        <v>13009768.905232199</v>
      </c>
      <c r="AL193" s="195">
        <f t="shared" si="77"/>
        <v>4715.3928616281983</v>
      </c>
      <c r="AM193" s="194"/>
      <c r="AN193" s="149">
        <v>0</v>
      </c>
      <c r="AP193" s="147">
        <f t="shared" si="78"/>
        <v>-112875.14490765147</v>
      </c>
      <c r="AQ193" s="148">
        <f t="shared" si="79"/>
        <v>-8.6015550278107662E-3</v>
      </c>
      <c r="AR193" s="149">
        <f t="shared" si="97"/>
        <v>-40.911614682004881</v>
      </c>
      <c r="AT193" s="82">
        <v>584</v>
      </c>
      <c r="AU193" s="82" t="s">
        <v>616</v>
      </c>
      <c r="AV193" s="192">
        <v>2759</v>
      </c>
      <c r="AW193" s="192">
        <v>11202877.448282357</v>
      </c>
      <c r="AX193" s="192">
        <v>3592924.8593079383</v>
      </c>
      <c r="AY193" s="192">
        <v>233052</v>
      </c>
      <c r="BA193" s="193">
        <f t="shared" si="98"/>
        <v>11435929.448282357</v>
      </c>
      <c r="BB193" s="194"/>
      <c r="BC193" s="149">
        <v>1612175.0108897451</v>
      </c>
      <c r="BD193" s="194"/>
      <c r="BE193" s="149">
        <v>-41575.580275116299</v>
      </c>
      <c r="BF193" s="192"/>
      <c r="BG193" s="192">
        <f t="shared" si="99"/>
        <v>13006528.878896985</v>
      </c>
      <c r="BH193" s="195">
        <f t="shared" si="80"/>
        <v>4714.2185135545433</v>
      </c>
      <c r="BI193" s="194"/>
      <c r="BJ193" s="149">
        <v>0</v>
      </c>
      <c r="BL193" s="147">
        <f t="shared" si="81"/>
        <v>-116115.1712428648</v>
      </c>
      <c r="BM193" s="148">
        <f t="shared" si="82"/>
        <v>-8.848458496565511E-3</v>
      </c>
      <c r="BN193" s="149">
        <f t="shared" si="100"/>
        <v>-42.085962755659587</v>
      </c>
      <c r="BP193" s="82">
        <v>584</v>
      </c>
      <c r="BQ193" s="82" t="s">
        <v>616</v>
      </c>
      <c r="BR193" s="192">
        <v>2759</v>
      </c>
      <c r="BS193" s="192">
        <v>11314955.529388599</v>
      </c>
      <c r="BT193" s="192">
        <v>3706955.6821797625</v>
      </c>
      <c r="BU193" s="192">
        <v>233052</v>
      </c>
      <c r="BW193" s="193">
        <f t="shared" si="101"/>
        <v>11548007.529388599</v>
      </c>
      <c r="BX193" s="194"/>
      <c r="BY193" s="149">
        <v>1606703.0937778992</v>
      </c>
      <c r="BZ193" s="194"/>
      <c r="CA193" s="149">
        <v>-193343.34892167896</v>
      </c>
      <c r="CB193" s="192"/>
      <c r="CC193" s="192">
        <f t="shared" si="102"/>
        <v>12961367.274244819</v>
      </c>
      <c r="CD193" s="195">
        <f t="shared" si="83"/>
        <v>4697.8496825823913</v>
      </c>
      <c r="CE193" s="194"/>
      <c r="CF193" s="149">
        <v>0</v>
      </c>
      <c r="CH193" s="147">
        <f t="shared" si="84"/>
        <v>-161276.77589503117</v>
      </c>
      <c r="CI193" s="148">
        <f t="shared" si="85"/>
        <v>-1.2289960413375109E-2</v>
      </c>
      <c r="CJ193" s="149">
        <f t="shared" si="103"/>
        <v>-58.454793727811222</v>
      </c>
      <c r="CL193" s="82">
        <v>584</v>
      </c>
      <c r="CM193" s="82" t="s">
        <v>616</v>
      </c>
      <c r="CN193" s="192">
        <v>2759</v>
      </c>
      <c r="CO193" s="192">
        <v>10931120.269863103</v>
      </c>
      <c r="CP193" s="192">
        <v>3543011.4060558216</v>
      </c>
      <c r="CQ193" s="192">
        <v>233052</v>
      </c>
      <c r="CS193" s="193">
        <f t="shared" si="86"/>
        <v>11164172.269863103</v>
      </c>
      <c r="CT193" s="194"/>
      <c r="CU193" s="149">
        <v>1606703.0937778992</v>
      </c>
      <c r="CV193" s="194"/>
      <c r="CW193" s="149">
        <v>-193343.34892167896</v>
      </c>
      <c r="CX193" s="192"/>
      <c r="CY193" s="192">
        <f t="shared" si="87"/>
        <v>12577532.014719322</v>
      </c>
      <c r="CZ193" s="195">
        <f t="shared" si="88"/>
        <v>4558.7285301628572</v>
      </c>
      <c r="DA193" s="194"/>
      <c r="DB193" s="149">
        <v>0</v>
      </c>
      <c r="DD193" s="147">
        <f t="shared" si="89"/>
        <v>-545112.03542052768</v>
      </c>
      <c r="DE193" s="148">
        <f t="shared" si="90"/>
        <v>-4.1539801989425931E-2</v>
      </c>
      <c r="DF193" s="149">
        <f t="shared" si="91"/>
        <v>-197.57594614734603</v>
      </c>
      <c r="DH193" s="196">
        <v>6796.81</v>
      </c>
      <c r="DI193" s="197">
        <v>20390.43</v>
      </c>
      <c r="DJ193" s="198">
        <f t="shared" si="92"/>
        <v>13593.619999999999</v>
      </c>
      <c r="DL193" s="196" t="e">
        <f>#REF!+DJ193</f>
        <v>#REF!</v>
      </c>
      <c r="DM193" s="198" t="e">
        <f t="shared" si="93"/>
        <v>#REF!</v>
      </c>
      <c r="DN193" s="82">
        <v>584</v>
      </c>
      <c r="DO193" s="82" t="s">
        <v>235</v>
      </c>
      <c r="DP193" s="192">
        <v>2825</v>
      </c>
      <c r="DQ193" s="192">
        <v>11340638.271770138</v>
      </c>
      <c r="DR193" s="192">
        <v>3543011.4060558216</v>
      </c>
      <c r="DS193" s="192">
        <v>228300</v>
      </c>
      <c r="DU193" s="193">
        <v>11573690.271770138</v>
      </c>
      <c r="DV193" s="194"/>
      <c r="DW193" s="149">
        <v>1510420.3098984014</v>
      </c>
      <c r="DX193" s="194"/>
      <c r="DY193" s="149">
        <v>38533.468471310727</v>
      </c>
      <c r="DZ193" s="192"/>
      <c r="EA193" s="192">
        <v>13122644.05013985</v>
      </c>
      <c r="EB193" s="195">
        <v>4645.1837345627791</v>
      </c>
      <c r="ED193" s="196"/>
      <c r="EE193" s="197"/>
      <c r="EF193" s="198">
        <v>13593.619999999999</v>
      </c>
      <c r="EH193" s="196">
        <v>13136237.670139849</v>
      </c>
      <c r="EI193" s="198">
        <v>1094686.472511654</v>
      </c>
      <c r="EK193" s="199">
        <v>16</v>
      </c>
    </row>
    <row r="194" spans="1:141" ht="13.8" x14ac:dyDescent="0.25">
      <c r="A194" s="30">
        <v>592</v>
      </c>
      <c r="B194" s="235" t="s">
        <v>237</v>
      </c>
      <c r="C194" s="180">
        <v>3841</v>
      </c>
      <c r="D194" s="180">
        <v>8933330.7076108921</v>
      </c>
      <c r="E194" s="181">
        <v>2931537.6113249487</v>
      </c>
      <c r="F194" s="200">
        <v>-125229</v>
      </c>
      <c r="G194" s="181">
        <f t="shared" si="104"/>
        <v>8808101.7076108921</v>
      </c>
      <c r="H194" s="183">
        <f t="shared" si="73"/>
        <v>2293.1793042465224</v>
      </c>
      <c r="I194" s="184">
        <v>1966599.9873387737</v>
      </c>
      <c r="J194" s="181">
        <f t="shared" si="74"/>
        <v>10774701.694949666</v>
      </c>
      <c r="K194" s="183">
        <f t="shared" si="75"/>
        <v>2805.1813837411264</v>
      </c>
      <c r="L194" s="185">
        <v>64385.427680000008</v>
      </c>
      <c r="M194" s="185">
        <v>156482.48000000001</v>
      </c>
      <c r="N194" s="186">
        <v>92097.052320000003</v>
      </c>
      <c r="O194" s="187">
        <v>1521</v>
      </c>
      <c r="P194" s="159">
        <f t="shared" si="76"/>
        <v>10868319.747269666</v>
      </c>
      <c r="Q194" s="188">
        <v>235683</v>
      </c>
      <c r="R194" s="189"/>
      <c r="S194" s="190"/>
      <c r="U194" s="184"/>
      <c r="W194" s="82">
        <v>588</v>
      </c>
      <c r="X194" s="82" t="s">
        <v>617</v>
      </c>
      <c r="Y194" s="192">
        <v>1690</v>
      </c>
      <c r="Z194" s="192">
        <v>5169171.0586482575</v>
      </c>
      <c r="AA194" s="192">
        <v>1509248.2131579043</v>
      </c>
      <c r="AB194" s="192">
        <v>-407622</v>
      </c>
      <c r="AD194" s="193">
        <f t="shared" si="94"/>
        <v>4761549.0586482575</v>
      </c>
      <c r="AE194" s="194"/>
      <c r="AF194" s="149">
        <v>1169158.4303186694</v>
      </c>
      <c r="AG194" s="194"/>
      <c r="AH194" s="149">
        <f t="shared" si="95"/>
        <v>-23215.129254986252</v>
      </c>
      <c r="AI194" s="149">
        <v>-33203.033701898945</v>
      </c>
      <c r="AJ194" s="192"/>
      <c r="AK194" s="192">
        <f t="shared" si="96"/>
        <v>5907492.3597119404</v>
      </c>
      <c r="AL194" s="195">
        <f t="shared" si="77"/>
        <v>3495.5576092970064</v>
      </c>
      <c r="AM194" s="194"/>
      <c r="AN194" s="149">
        <v>0</v>
      </c>
      <c r="AP194" s="147">
        <f t="shared" si="78"/>
        <v>-202743.56946250331</v>
      </c>
      <c r="AQ194" s="148">
        <f t="shared" si="79"/>
        <v>-3.3180972357297514E-2</v>
      </c>
      <c r="AR194" s="149">
        <f t="shared" si="97"/>
        <v>-119.96660914941025</v>
      </c>
      <c r="AT194" s="82">
        <v>588</v>
      </c>
      <c r="AU194" s="82" t="s">
        <v>617</v>
      </c>
      <c r="AV194" s="192">
        <v>1690</v>
      </c>
      <c r="AW194" s="192">
        <v>5142281.8025114322</v>
      </c>
      <c r="AX194" s="192">
        <v>1500667.2285016677</v>
      </c>
      <c r="AY194" s="192">
        <v>-407622</v>
      </c>
      <c r="BA194" s="193">
        <f t="shared" si="98"/>
        <v>4734659.8025114322</v>
      </c>
      <c r="BB194" s="194"/>
      <c r="BC194" s="149">
        <v>1169158.4303186694</v>
      </c>
      <c r="BD194" s="194"/>
      <c r="BE194" s="149">
        <v>-33203.033701898945</v>
      </c>
      <c r="BF194" s="192"/>
      <c r="BG194" s="192">
        <f t="shared" si="99"/>
        <v>5870615.1991282031</v>
      </c>
      <c r="BH194" s="195">
        <f t="shared" si="80"/>
        <v>3473.7368042178718</v>
      </c>
      <c r="BI194" s="194"/>
      <c r="BJ194" s="149">
        <v>0</v>
      </c>
      <c r="BL194" s="147">
        <f t="shared" si="81"/>
        <v>-239620.73004624061</v>
      </c>
      <c r="BM194" s="148">
        <f t="shared" si="82"/>
        <v>-3.9216281142619623E-2</v>
      </c>
      <c r="BN194" s="149">
        <f t="shared" si="100"/>
        <v>-141.78741422854475</v>
      </c>
      <c r="BP194" s="82">
        <v>588</v>
      </c>
      <c r="BQ194" s="82" t="s">
        <v>617</v>
      </c>
      <c r="BR194" s="192">
        <v>1690</v>
      </c>
      <c r="BS194" s="192">
        <v>5174161.0910636596</v>
      </c>
      <c r="BT194" s="192">
        <v>1531683.6289869505</v>
      </c>
      <c r="BU194" s="192">
        <v>-407622</v>
      </c>
      <c r="BW194" s="193">
        <f t="shared" si="101"/>
        <v>4766539.0910636596</v>
      </c>
      <c r="BX194" s="194"/>
      <c r="BY194" s="149">
        <v>1172289.3559848359</v>
      </c>
      <c r="BZ194" s="194"/>
      <c r="CA194" s="149">
        <v>-154407.60388200154</v>
      </c>
      <c r="CB194" s="192"/>
      <c r="CC194" s="192">
        <f t="shared" si="102"/>
        <v>5784420.8431664938</v>
      </c>
      <c r="CD194" s="195">
        <f t="shared" si="83"/>
        <v>3422.7342267257359</v>
      </c>
      <c r="CE194" s="194"/>
      <c r="CF194" s="149">
        <v>0</v>
      </c>
      <c r="CH194" s="147">
        <f t="shared" si="84"/>
        <v>-325815.0860079499</v>
      </c>
      <c r="CI194" s="148">
        <f t="shared" si="85"/>
        <v>-5.3322832339793284E-2</v>
      </c>
      <c r="CJ194" s="149">
        <f t="shared" si="103"/>
        <v>-192.7899917206804</v>
      </c>
      <c r="CL194" s="82">
        <v>588</v>
      </c>
      <c r="CM194" s="82" t="s">
        <v>617</v>
      </c>
      <c r="CN194" s="192">
        <v>1690</v>
      </c>
      <c r="CO194" s="192">
        <v>5074242.7908501094</v>
      </c>
      <c r="CP194" s="192">
        <v>1593673.7094154123</v>
      </c>
      <c r="CQ194" s="192">
        <v>-407622</v>
      </c>
      <c r="CS194" s="193">
        <f t="shared" si="86"/>
        <v>4666620.7908501094</v>
      </c>
      <c r="CT194" s="194"/>
      <c r="CU194" s="149">
        <v>1172289.3559848359</v>
      </c>
      <c r="CV194" s="194"/>
      <c r="CW194" s="149">
        <v>-154407.60388200154</v>
      </c>
      <c r="CX194" s="192"/>
      <c r="CY194" s="192">
        <f t="shared" si="87"/>
        <v>5684502.5429529436</v>
      </c>
      <c r="CZ194" s="195">
        <f t="shared" si="88"/>
        <v>3363.6109721615053</v>
      </c>
      <c r="DA194" s="194"/>
      <c r="DB194" s="149">
        <v>0</v>
      </c>
      <c r="DD194" s="147">
        <f t="shared" si="89"/>
        <v>-425733.38622150011</v>
      </c>
      <c r="DE194" s="148">
        <f t="shared" si="90"/>
        <v>-6.9675441530622065E-2</v>
      </c>
      <c r="DF194" s="149">
        <f t="shared" si="91"/>
        <v>-251.91324628491131</v>
      </c>
      <c r="DH194" s="196">
        <v>47876.729639999998</v>
      </c>
      <c r="DI194" s="197">
        <v>42140.222000000002</v>
      </c>
      <c r="DJ194" s="198">
        <f t="shared" si="92"/>
        <v>-5736.5076399999962</v>
      </c>
      <c r="DL194" s="196" t="e">
        <f>#REF!+DJ194</f>
        <v>#REF!</v>
      </c>
      <c r="DM194" s="198" t="e">
        <f t="shared" si="93"/>
        <v>#REF!</v>
      </c>
      <c r="DN194" s="82">
        <v>588</v>
      </c>
      <c r="DO194" s="82" t="s">
        <v>236</v>
      </c>
      <c r="DP194" s="192">
        <v>1713</v>
      </c>
      <c r="DQ194" s="192">
        <v>5385332.3651505057</v>
      </c>
      <c r="DR194" s="192">
        <v>1593673.7094154123</v>
      </c>
      <c r="DS194" s="192">
        <v>-409032</v>
      </c>
      <c r="DU194" s="193">
        <v>4977710.3651505057</v>
      </c>
      <c r="DV194" s="194"/>
      <c r="DW194" s="149">
        <v>1101752.0175858685</v>
      </c>
      <c r="DX194" s="194"/>
      <c r="DY194" s="149">
        <v>30773.546438070043</v>
      </c>
      <c r="DZ194" s="192"/>
      <c r="EA194" s="192">
        <v>6110235.9291744437</v>
      </c>
      <c r="EB194" s="195">
        <v>3566.9795266634233</v>
      </c>
      <c r="ED194" s="196"/>
      <c r="EE194" s="197"/>
      <c r="EF194" s="198">
        <v>-5736.5076399999962</v>
      </c>
      <c r="EH194" s="196">
        <v>6104499.4215344433</v>
      </c>
      <c r="EI194" s="198">
        <v>508708.28512787027</v>
      </c>
      <c r="EK194" s="199">
        <v>10</v>
      </c>
    </row>
    <row r="195" spans="1:141" ht="13.8" x14ac:dyDescent="0.25">
      <c r="A195" s="30">
        <v>593</v>
      </c>
      <c r="B195" s="235" t="s">
        <v>238</v>
      </c>
      <c r="C195" s="180">
        <v>17682</v>
      </c>
      <c r="D195" s="180">
        <v>44597413.129292101</v>
      </c>
      <c r="E195" s="181">
        <v>10538143.129268494</v>
      </c>
      <c r="F195" s="200">
        <v>-2154551</v>
      </c>
      <c r="G195" s="181">
        <f t="shared" si="104"/>
        <v>42442862.129292101</v>
      </c>
      <c r="H195" s="183">
        <f t="shared" si="73"/>
        <v>2400.3428418330564</v>
      </c>
      <c r="I195" s="184">
        <v>9683038.5913921129</v>
      </c>
      <c r="J195" s="181">
        <f t="shared" si="74"/>
        <v>52125900.720684215</v>
      </c>
      <c r="K195" s="183">
        <f t="shared" si="75"/>
        <v>2947.9640719762592</v>
      </c>
      <c r="L195" s="185">
        <v>408333.91872000007</v>
      </c>
      <c r="M195" s="185">
        <v>235079.36199999999</v>
      </c>
      <c r="N195" s="186">
        <v>-173254.55672000008</v>
      </c>
      <c r="O195" s="187">
        <v>351</v>
      </c>
      <c r="P195" s="159">
        <f t="shared" si="76"/>
        <v>51952997.163964212</v>
      </c>
      <c r="Q195" s="188">
        <v>737363</v>
      </c>
      <c r="R195" s="189"/>
      <c r="S195" s="190"/>
      <c r="U195" s="184"/>
      <c r="W195" s="82">
        <v>592</v>
      </c>
      <c r="X195" s="82" t="s">
        <v>618</v>
      </c>
      <c r="Y195" s="192">
        <v>3841</v>
      </c>
      <c r="Z195" s="192">
        <v>8932107.8341610357</v>
      </c>
      <c r="AA195" s="192">
        <v>2931537.6113249478</v>
      </c>
      <c r="AB195" s="192">
        <v>-125377</v>
      </c>
      <c r="AD195" s="193">
        <f t="shared" si="94"/>
        <v>8806730.8341610357</v>
      </c>
      <c r="AE195" s="194"/>
      <c r="AF195" s="149">
        <v>2017852.3265867094</v>
      </c>
      <c r="AG195" s="194"/>
      <c r="AH195" s="149">
        <f t="shared" si="95"/>
        <v>-49339.798087586852</v>
      </c>
      <c r="AI195" s="149">
        <v>-70567.385636897481</v>
      </c>
      <c r="AJ195" s="192"/>
      <c r="AK195" s="192">
        <f t="shared" si="96"/>
        <v>10775243.362660157</v>
      </c>
      <c r="AL195" s="195">
        <f t="shared" si="77"/>
        <v>2805.3224063161042</v>
      </c>
      <c r="AM195" s="194"/>
      <c r="AN195" s="149">
        <v>0</v>
      </c>
      <c r="AP195" s="147">
        <f t="shared" si="78"/>
        <v>-953746.74946927652</v>
      </c>
      <c r="AQ195" s="148">
        <f t="shared" si="79"/>
        <v>-8.1315334086859495E-2</v>
      </c>
      <c r="AR195" s="149">
        <f t="shared" si="97"/>
        <v>-248.30688608937166</v>
      </c>
      <c r="AT195" s="82">
        <v>592</v>
      </c>
      <c r="AU195" s="82" t="s">
        <v>618</v>
      </c>
      <c r="AV195" s="192">
        <v>3841</v>
      </c>
      <c r="AW195" s="192">
        <v>8873688.2331451774</v>
      </c>
      <c r="AX195" s="192">
        <v>2919003.0554232495</v>
      </c>
      <c r="AY195" s="192">
        <v>-125377</v>
      </c>
      <c r="BA195" s="193">
        <f t="shared" si="98"/>
        <v>8748311.2331451774</v>
      </c>
      <c r="BB195" s="194"/>
      <c r="BC195" s="149">
        <v>2017852.3265867094</v>
      </c>
      <c r="BD195" s="194"/>
      <c r="BE195" s="149">
        <v>-70567.385636897481</v>
      </c>
      <c r="BF195" s="192"/>
      <c r="BG195" s="192">
        <f t="shared" si="99"/>
        <v>10695596.174094988</v>
      </c>
      <c r="BH195" s="195">
        <f t="shared" si="80"/>
        <v>2784.5863509750034</v>
      </c>
      <c r="BI195" s="194"/>
      <c r="BJ195" s="149">
        <v>0</v>
      </c>
      <c r="BL195" s="147">
        <f t="shared" si="81"/>
        <v>-1033393.938034445</v>
      </c>
      <c r="BM195" s="148">
        <f t="shared" si="82"/>
        <v>-8.8105960372988096E-2</v>
      </c>
      <c r="BN195" s="149">
        <f t="shared" si="100"/>
        <v>-269.04294143047252</v>
      </c>
      <c r="BP195" s="82">
        <v>592</v>
      </c>
      <c r="BQ195" s="82" t="s">
        <v>618</v>
      </c>
      <c r="BR195" s="192">
        <v>3841</v>
      </c>
      <c r="BS195" s="192">
        <v>8937451.9043536261</v>
      </c>
      <c r="BT195" s="192">
        <v>2980614.8185904492</v>
      </c>
      <c r="BU195" s="192">
        <v>-125377</v>
      </c>
      <c r="BW195" s="193">
        <f t="shared" si="101"/>
        <v>8812074.9043536261</v>
      </c>
      <c r="BX195" s="194"/>
      <c r="BY195" s="149">
        <v>2003432.9103761818</v>
      </c>
      <c r="BZ195" s="194"/>
      <c r="CA195" s="149">
        <v>-328167.02914069383</v>
      </c>
      <c r="CB195" s="192"/>
      <c r="CC195" s="192">
        <f t="shared" si="102"/>
        <v>10487340.785589114</v>
      </c>
      <c r="CD195" s="195">
        <f t="shared" si="83"/>
        <v>2730.3672964303864</v>
      </c>
      <c r="CE195" s="194"/>
      <c r="CF195" s="149">
        <v>0</v>
      </c>
      <c r="CH195" s="147">
        <f t="shared" si="84"/>
        <v>-1241649.3265403192</v>
      </c>
      <c r="CI195" s="148">
        <f t="shared" si="85"/>
        <v>-0.10586157159909944</v>
      </c>
      <c r="CJ195" s="149">
        <f t="shared" si="103"/>
        <v>-323.26199597508963</v>
      </c>
      <c r="CL195" s="82">
        <v>592</v>
      </c>
      <c r="CM195" s="82" t="s">
        <v>618</v>
      </c>
      <c r="CN195" s="192">
        <v>3841</v>
      </c>
      <c r="CO195" s="192">
        <v>8733024.5556994528</v>
      </c>
      <c r="CP195" s="192">
        <v>2846239.8029894186</v>
      </c>
      <c r="CQ195" s="192">
        <v>-125377</v>
      </c>
      <c r="CS195" s="193">
        <f t="shared" si="86"/>
        <v>8607647.5556994528</v>
      </c>
      <c r="CT195" s="194"/>
      <c r="CU195" s="149">
        <v>2003432.9103761818</v>
      </c>
      <c r="CV195" s="194"/>
      <c r="CW195" s="149">
        <v>-328167.02914069383</v>
      </c>
      <c r="CX195" s="192"/>
      <c r="CY195" s="192">
        <f t="shared" si="87"/>
        <v>10282913.436934941</v>
      </c>
      <c r="CZ195" s="195">
        <f t="shared" si="88"/>
        <v>2677.1448677258372</v>
      </c>
      <c r="DA195" s="194"/>
      <c r="DB195" s="149">
        <v>0</v>
      </c>
      <c r="DD195" s="147">
        <f t="shared" si="89"/>
        <v>-1446076.6751944926</v>
      </c>
      <c r="DE195" s="148">
        <f t="shared" si="90"/>
        <v>-0.12329080861778927</v>
      </c>
      <c r="DF195" s="149">
        <f t="shared" si="91"/>
        <v>-376.48442467963878</v>
      </c>
      <c r="DH195" s="196">
        <v>44732.525333999998</v>
      </c>
      <c r="DI195" s="197">
        <v>167269.49410000004</v>
      </c>
      <c r="DJ195" s="198">
        <f t="shared" si="92"/>
        <v>122536.96876600003</v>
      </c>
      <c r="DL195" s="196" t="e">
        <f>#REF!+DJ195</f>
        <v>#REF!</v>
      </c>
      <c r="DM195" s="198" t="e">
        <f t="shared" si="93"/>
        <v>#REF!</v>
      </c>
      <c r="DN195" s="82">
        <v>592</v>
      </c>
      <c r="DO195" s="82" t="s">
        <v>237</v>
      </c>
      <c r="DP195" s="192">
        <v>3900</v>
      </c>
      <c r="DQ195" s="192">
        <v>9908439.0024803579</v>
      </c>
      <c r="DR195" s="192">
        <v>2846239.8029894186</v>
      </c>
      <c r="DS195" s="192">
        <v>-70838</v>
      </c>
      <c r="DU195" s="193">
        <v>9783062.0024803579</v>
      </c>
      <c r="DV195" s="194"/>
      <c r="DW195" s="149">
        <v>1880524.1938919052</v>
      </c>
      <c r="DX195" s="194"/>
      <c r="DY195" s="149">
        <v>65403.915757169176</v>
      </c>
      <c r="DZ195" s="192"/>
      <c r="EA195" s="192">
        <v>11728990.112129433</v>
      </c>
      <c r="EB195" s="195">
        <v>3007.43336208447</v>
      </c>
      <c r="ED195" s="196"/>
      <c r="EE195" s="197"/>
      <c r="EF195" s="198">
        <v>122536.96876600003</v>
      </c>
      <c r="EH195" s="196">
        <v>11851527.080895433</v>
      </c>
      <c r="EI195" s="198">
        <v>987627.25674128614</v>
      </c>
      <c r="EK195" s="199">
        <v>13</v>
      </c>
    </row>
    <row r="196" spans="1:141" ht="13.8" x14ac:dyDescent="0.25">
      <c r="A196" s="30">
        <v>595</v>
      </c>
      <c r="B196" s="235" t="s">
        <v>239</v>
      </c>
      <c r="C196" s="180">
        <v>4391</v>
      </c>
      <c r="D196" s="180">
        <v>18645329.258008651</v>
      </c>
      <c r="E196" s="181">
        <v>4882304.8969369549</v>
      </c>
      <c r="F196" s="182">
        <v>-20195</v>
      </c>
      <c r="G196" s="181">
        <f t="shared" si="104"/>
        <v>18625134.258008651</v>
      </c>
      <c r="H196" s="183">
        <f t="shared" si="73"/>
        <v>4241.661183786985</v>
      </c>
      <c r="I196" s="184">
        <v>2803983.4765207283</v>
      </c>
      <c r="J196" s="181">
        <f t="shared" si="74"/>
        <v>21429117.73452938</v>
      </c>
      <c r="K196" s="183">
        <f t="shared" si="75"/>
        <v>4880.2363321633748</v>
      </c>
      <c r="L196" s="185">
        <v>64157.816800000001</v>
      </c>
      <c r="M196" s="185">
        <v>159327.61600000001</v>
      </c>
      <c r="N196" s="186">
        <v>95169.799200000009</v>
      </c>
      <c r="O196" s="187">
        <v>1523</v>
      </c>
      <c r="P196" s="159">
        <f t="shared" si="76"/>
        <v>21525810.533729378</v>
      </c>
      <c r="Q196" s="188">
        <v>248882</v>
      </c>
      <c r="R196" s="189"/>
      <c r="S196" s="190"/>
      <c r="U196" s="184"/>
      <c r="W196" s="82">
        <v>593</v>
      </c>
      <c r="X196" s="82" t="s">
        <v>619</v>
      </c>
      <c r="Y196" s="192">
        <v>17682</v>
      </c>
      <c r="Z196" s="192">
        <v>44589288.980929382</v>
      </c>
      <c r="AA196" s="192">
        <v>10538143.129268488</v>
      </c>
      <c r="AB196" s="192">
        <v>-2096751</v>
      </c>
      <c r="AD196" s="193">
        <f t="shared" si="94"/>
        <v>42492537.980929382</v>
      </c>
      <c r="AE196" s="194"/>
      <c r="AF196" s="149">
        <v>9953672.2748818025</v>
      </c>
      <c r="AG196" s="194"/>
      <c r="AH196" s="149">
        <f t="shared" si="95"/>
        <v>-243879.15314152493</v>
      </c>
      <c r="AI196" s="149">
        <v>-348803.90507450665</v>
      </c>
      <c r="AJ196" s="192"/>
      <c r="AK196" s="192">
        <f t="shared" si="96"/>
        <v>52202331.102669656</v>
      </c>
      <c r="AL196" s="195">
        <f t="shared" si="77"/>
        <v>2952.2865684124904</v>
      </c>
      <c r="AM196" s="194"/>
      <c r="AN196" s="149">
        <v>0</v>
      </c>
      <c r="AP196" s="147">
        <f t="shared" si="78"/>
        <v>-1884255.2562260479</v>
      </c>
      <c r="AQ196" s="148">
        <f t="shared" si="79"/>
        <v>-3.4837755219435135E-2</v>
      </c>
      <c r="AR196" s="149">
        <f t="shared" si="97"/>
        <v>-106.56346885115077</v>
      </c>
      <c r="AT196" s="82">
        <v>593</v>
      </c>
      <c r="AU196" s="82" t="s">
        <v>619</v>
      </c>
      <c r="AV196" s="192">
        <v>17682</v>
      </c>
      <c r="AW196" s="192">
        <v>44388323.346720457</v>
      </c>
      <c r="AX196" s="192">
        <v>10572337.294182664</v>
      </c>
      <c r="AY196" s="192">
        <v>-2096751</v>
      </c>
      <c r="BA196" s="193">
        <f t="shared" si="98"/>
        <v>42291572.346720457</v>
      </c>
      <c r="BB196" s="194"/>
      <c r="BC196" s="149">
        <v>9953672.2748818025</v>
      </c>
      <c r="BD196" s="194"/>
      <c r="BE196" s="149">
        <v>-348803.90507450665</v>
      </c>
      <c r="BF196" s="192"/>
      <c r="BG196" s="192">
        <f t="shared" si="99"/>
        <v>51896440.716527753</v>
      </c>
      <c r="BH196" s="195">
        <f t="shared" si="80"/>
        <v>2934.9870329446753</v>
      </c>
      <c r="BI196" s="194"/>
      <c r="BJ196" s="149">
        <v>0</v>
      </c>
      <c r="BL196" s="147">
        <f t="shared" si="81"/>
        <v>-2190145.6423679516</v>
      </c>
      <c r="BM196" s="148">
        <f t="shared" si="82"/>
        <v>-4.0493323572596572E-2</v>
      </c>
      <c r="BN196" s="149">
        <f t="shared" si="100"/>
        <v>-123.86300431896571</v>
      </c>
      <c r="BP196" s="82">
        <v>593</v>
      </c>
      <c r="BQ196" s="82" t="s">
        <v>619</v>
      </c>
      <c r="BR196" s="192">
        <v>17682</v>
      </c>
      <c r="BS196" s="192">
        <v>44554394.637935266</v>
      </c>
      <c r="BT196" s="192">
        <v>10722627.895403247</v>
      </c>
      <c r="BU196" s="192">
        <v>-2096751</v>
      </c>
      <c r="BW196" s="193">
        <f t="shared" si="101"/>
        <v>42457643.637935266</v>
      </c>
      <c r="BX196" s="194"/>
      <c r="BY196" s="149">
        <v>9900650.889323622</v>
      </c>
      <c r="BZ196" s="194"/>
      <c r="CA196" s="149">
        <v>-1622079.9488017699</v>
      </c>
      <c r="CB196" s="192"/>
      <c r="CC196" s="192">
        <f t="shared" si="102"/>
        <v>50736214.578457117</v>
      </c>
      <c r="CD196" s="195">
        <f t="shared" si="83"/>
        <v>2869.3708052515053</v>
      </c>
      <c r="CE196" s="194"/>
      <c r="CF196" s="149">
        <v>0</v>
      </c>
      <c r="CH196" s="147">
        <f t="shared" si="84"/>
        <v>-3350371.7804385871</v>
      </c>
      <c r="CI196" s="148">
        <f t="shared" si="85"/>
        <v>-6.1944596728788492E-2</v>
      </c>
      <c r="CJ196" s="149">
        <f t="shared" si="103"/>
        <v>-189.4792320121359</v>
      </c>
      <c r="CL196" s="82">
        <v>593</v>
      </c>
      <c r="CM196" s="82" t="s">
        <v>619</v>
      </c>
      <c r="CN196" s="192">
        <v>17682</v>
      </c>
      <c r="CO196" s="192">
        <v>43908593.900589362</v>
      </c>
      <c r="CP196" s="192">
        <v>10276753.815124478</v>
      </c>
      <c r="CQ196" s="192">
        <v>-2096751</v>
      </c>
      <c r="CS196" s="193">
        <f t="shared" si="86"/>
        <v>41811842.900589362</v>
      </c>
      <c r="CT196" s="194"/>
      <c r="CU196" s="149">
        <v>9900650.889323622</v>
      </c>
      <c r="CV196" s="194"/>
      <c r="CW196" s="149">
        <v>-1622079.9488017699</v>
      </c>
      <c r="CX196" s="192"/>
      <c r="CY196" s="192">
        <f t="shared" si="87"/>
        <v>50090413.841111213</v>
      </c>
      <c r="CZ196" s="195">
        <f t="shared" si="88"/>
        <v>2832.8477457929653</v>
      </c>
      <c r="DA196" s="194"/>
      <c r="DB196" s="149">
        <v>0</v>
      </c>
      <c r="DD196" s="147">
        <f t="shared" si="89"/>
        <v>-3996172.5177844912</v>
      </c>
      <c r="DE196" s="148">
        <f t="shared" si="90"/>
        <v>-7.3884724232133658E-2</v>
      </c>
      <c r="DF196" s="149">
        <f t="shared" si="91"/>
        <v>-226.00229147067589</v>
      </c>
      <c r="DH196" s="196">
        <v>279077.01860000001</v>
      </c>
      <c r="DI196" s="197">
        <v>179503.75210000001</v>
      </c>
      <c r="DJ196" s="198">
        <f t="shared" si="92"/>
        <v>-99573.266499999998</v>
      </c>
      <c r="DL196" s="196" t="e">
        <f>#REF!+DJ196</f>
        <v>#REF!</v>
      </c>
      <c r="DM196" s="198" t="e">
        <f t="shared" si="93"/>
        <v>#REF!</v>
      </c>
      <c r="DN196" s="82">
        <v>593</v>
      </c>
      <c r="DO196" s="82" t="s">
        <v>238</v>
      </c>
      <c r="DP196" s="192">
        <v>17933</v>
      </c>
      <c r="DQ196" s="192">
        <v>46553164.026151955</v>
      </c>
      <c r="DR196" s="192">
        <v>10276753.815124486</v>
      </c>
      <c r="DS196" s="192">
        <v>-2198553</v>
      </c>
      <c r="DU196" s="193">
        <v>44456413.026151955</v>
      </c>
      <c r="DV196" s="194"/>
      <c r="DW196" s="149">
        <v>9306891.6690423302</v>
      </c>
      <c r="DX196" s="194"/>
      <c r="DY196" s="149">
        <v>323281.66370141692</v>
      </c>
      <c r="DZ196" s="192"/>
      <c r="EA196" s="192">
        <v>54086586.358895704</v>
      </c>
      <c r="EB196" s="195">
        <v>3016.0367121449676</v>
      </c>
      <c r="ED196" s="196"/>
      <c r="EE196" s="197"/>
      <c r="EF196" s="198">
        <v>-99573.266499999998</v>
      </c>
      <c r="EH196" s="196">
        <v>53987013.092395701</v>
      </c>
      <c r="EI196" s="198">
        <v>4498917.7576996414</v>
      </c>
      <c r="EK196" s="199">
        <v>10</v>
      </c>
    </row>
    <row r="197" spans="1:141" ht="13.8" x14ac:dyDescent="0.25">
      <c r="A197" s="30">
        <v>598</v>
      </c>
      <c r="B197" s="235" t="s">
        <v>830</v>
      </c>
      <c r="C197" s="180">
        <v>19208</v>
      </c>
      <c r="D197" s="180">
        <v>35810367.66599267</v>
      </c>
      <c r="E197" s="181">
        <v>3593646.6436513667</v>
      </c>
      <c r="F197" s="182">
        <v>2076669</v>
      </c>
      <c r="G197" s="181">
        <f t="shared" si="104"/>
        <v>37887036.66599267</v>
      </c>
      <c r="H197" s="183">
        <f t="shared" si="73"/>
        <v>1972.4613008117799</v>
      </c>
      <c r="I197" s="184">
        <v>8682934.9848959856</v>
      </c>
      <c r="J197" s="181">
        <f t="shared" si="74"/>
        <v>46569971.650888652</v>
      </c>
      <c r="K197" s="183">
        <f t="shared" si="75"/>
        <v>2424.5091446735032</v>
      </c>
      <c r="L197" s="185">
        <v>212033.76040000003</v>
      </c>
      <c r="M197" s="185">
        <v>1052771.4484000001</v>
      </c>
      <c r="N197" s="186">
        <v>840737.68800000008</v>
      </c>
      <c r="O197" s="187">
        <v>5304</v>
      </c>
      <c r="P197" s="159">
        <f t="shared" si="76"/>
        <v>47416013.338888653</v>
      </c>
      <c r="Q197" s="188">
        <v>748626</v>
      </c>
      <c r="R197" s="189"/>
      <c r="S197" s="190"/>
      <c r="U197" s="184"/>
      <c r="W197" s="82">
        <v>595</v>
      </c>
      <c r="X197" s="82" t="s">
        <v>620</v>
      </c>
      <c r="Y197" s="192">
        <v>4391</v>
      </c>
      <c r="Z197" s="192">
        <v>18637900.692343894</v>
      </c>
      <c r="AA197" s="192">
        <v>4882304.8969369531</v>
      </c>
      <c r="AB197" s="192">
        <v>-96309</v>
      </c>
      <c r="AD197" s="193">
        <f t="shared" si="94"/>
        <v>18541591.692343894</v>
      </c>
      <c r="AE197" s="194"/>
      <c r="AF197" s="149">
        <v>2860745.1984269926</v>
      </c>
      <c r="AG197" s="194"/>
      <c r="AH197" s="149">
        <f t="shared" si="95"/>
        <v>-51853.81480759455</v>
      </c>
      <c r="AI197" s="149">
        <v>-74163.01420155965</v>
      </c>
      <c r="AJ197" s="192"/>
      <c r="AK197" s="192">
        <f t="shared" si="96"/>
        <v>21350483.075963292</v>
      </c>
      <c r="AL197" s="195">
        <f t="shared" si="77"/>
        <v>4862.328188559165</v>
      </c>
      <c r="AM197" s="194"/>
      <c r="AN197" s="149">
        <v>0</v>
      </c>
      <c r="AP197" s="147">
        <f t="shared" si="78"/>
        <v>-437893.00413862616</v>
      </c>
      <c r="AQ197" s="148">
        <f t="shared" si="79"/>
        <v>-2.009755121394884E-2</v>
      </c>
      <c r="AR197" s="149">
        <f t="shared" si="97"/>
        <v>-99.725120505266716</v>
      </c>
      <c r="AT197" s="82">
        <v>595</v>
      </c>
      <c r="AU197" s="82" t="s">
        <v>620</v>
      </c>
      <c r="AV197" s="192">
        <v>4391</v>
      </c>
      <c r="AW197" s="192">
        <v>18536693.858399563</v>
      </c>
      <c r="AX197" s="192">
        <v>4848621.8352893284</v>
      </c>
      <c r="AY197" s="192">
        <v>-96309</v>
      </c>
      <c r="BA197" s="193">
        <f t="shared" si="98"/>
        <v>18440384.858399563</v>
      </c>
      <c r="BB197" s="194"/>
      <c r="BC197" s="149">
        <v>2860745.1984269926</v>
      </c>
      <c r="BD197" s="194"/>
      <c r="BE197" s="149">
        <v>-74163.01420155965</v>
      </c>
      <c r="BF197" s="192"/>
      <c r="BG197" s="192">
        <f t="shared" si="99"/>
        <v>21226967.042624995</v>
      </c>
      <c r="BH197" s="195">
        <f t="shared" si="80"/>
        <v>4834.1988254668631</v>
      </c>
      <c r="BI197" s="194"/>
      <c r="BJ197" s="149">
        <v>0</v>
      </c>
      <c r="BL197" s="147">
        <f t="shared" si="81"/>
        <v>-561409.03747692332</v>
      </c>
      <c r="BM197" s="148">
        <f t="shared" si="82"/>
        <v>-2.5766446999674574E-2</v>
      </c>
      <c r="BN197" s="149">
        <f t="shared" si="100"/>
        <v>-127.8544835975685</v>
      </c>
      <c r="BP197" s="82">
        <v>595</v>
      </c>
      <c r="BQ197" s="82" t="s">
        <v>620</v>
      </c>
      <c r="BR197" s="192">
        <v>4391</v>
      </c>
      <c r="BS197" s="192">
        <v>18571488.572287813</v>
      </c>
      <c r="BT197" s="192">
        <v>4883075.7222410776</v>
      </c>
      <c r="BU197" s="192">
        <v>-96309</v>
      </c>
      <c r="BW197" s="193">
        <f t="shared" si="101"/>
        <v>18475179.572287813</v>
      </c>
      <c r="BX197" s="194"/>
      <c r="BY197" s="149">
        <v>2867965.8754196507</v>
      </c>
      <c r="BZ197" s="194"/>
      <c r="CA197" s="149">
        <v>-344888.16360400082</v>
      </c>
      <c r="CB197" s="192"/>
      <c r="CC197" s="192">
        <f t="shared" si="102"/>
        <v>20998257.284103461</v>
      </c>
      <c r="CD197" s="195">
        <f t="shared" si="83"/>
        <v>4782.1127952866</v>
      </c>
      <c r="CE197" s="194"/>
      <c r="CF197" s="149">
        <v>0</v>
      </c>
      <c r="CH197" s="147">
        <f t="shared" si="84"/>
        <v>-790118.79599845782</v>
      </c>
      <c r="CI197" s="148">
        <f t="shared" si="85"/>
        <v>-3.6263317334605229E-2</v>
      </c>
      <c r="CJ197" s="149">
        <f t="shared" si="103"/>
        <v>-179.94051377783143</v>
      </c>
      <c r="CL197" s="82">
        <v>595</v>
      </c>
      <c r="CM197" s="82" t="s">
        <v>620</v>
      </c>
      <c r="CN197" s="192">
        <v>4391</v>
      </c>
      <c r="CO197" s="192">
        <v>18112877.093977634</v>
      </c>
      <c r="CP197" s="192">
        <v>4794870.6452656994</v>
      </c>
      <c r="CQ197" s="192">
        <v>-96309</v>
      </c>
      <c r="CS197" s="193">
        <f t="shared" si="86"/>
        <v>18016568.093977634</v>
      </c>
      <c r="CT197" s="194"/>
      <c r="CU197" s="149">
        <v>2867965.8754196507</v>
      </c>
      <c r="CV197" s="194"/>
      <c r="CW197" s="149">
        <v>-344888.16360400082</v>
      </c>
      <c r="CX197" s="192"/>
      <c r="CY197" s="192">
        <f t="shared" si="87"/>
        <v>20539645.805793282</v>
      </c>
      <c r="CZ197" s="195">
        <f t="shared" si="88"/>
        <v>4677.6692793881302</v>
      </c>
      <c r="DA197" s="194"/>
      <c r="DB197" s="149">
        <v>0</v>
      </c>
      <c r="DD197" s="147">
        <f t="shared" si="89"/>
        <v>-1248730.2743086368</v>
      </c>
      <c r="DE197" s="148">
        <f t="shared" si="90"/>
        <v>-5.7311764296607261E-2</v>
      </c>
      <c r="DF197" s="149">
        <f t="shared" si="91"/>
        <v>-284.38402967630077</v>
      </c>
      <c r="DH197" s="196">
        <v>106941.00854000001</v>
      </c>
      <c r="DI197" s="197">
        <v>175493.63420000006</v>
      </c>
      <c r="DJ197" s="198">
        <f t="shared" si="92"/>
        <v>68552.625660000049</v>
      </c>
      <c r="DL197" s="196" t="e">
        <f>#REF!+DJ197</f>
        <v>#REF!</v>
      </c>
      <c r="DM197" s="198" t="e">
        <f t="shared" si="93"/>
        <v>#REF!</v>
      </c>
      <c r="DN197" s="82">
        <v>595</v>
      </c>
      <c r="DO197" s="82" t="s">
        <v>239</v>
      </c>
      <c r="DP197" s="192">
        <v>4498</v>
      </c>
      <c r="DQ197" s="192">
        <v>19121909.457099371</v>
      </c>
      <c r="DR197" s="192">
        <v>4794870.6452656994</v>
      </c>
      <c r="DS197" s="192">
        <v>-76796</v>
      </c>
      <c r="DU197" s="193">
        <v>19025600.457099371</v>
      </c>
      <c r="DV197" s="194"/>
      <c r="DW197" s="149">
        <v>2694039.1684321021</v>
      </c>
      <c r="DX197" s="194"/>
      <c r="DY197" s="149">
        <v>68736.454570446076</v>
      </c>
      <c r="DZ197" s="192"/>
      <c r="EA197" s="192">
        <v>21788376.080101918</v>
      </c>
      <c r="EB197" s="195">
        <v>4844.0142463543616</v>
      </c>
      <c r="ED197" s="196"/>
      <c r="EE197" s="197"/>
      <c r="EF197" s="198">
        <v>68552.625660000049</v>
      </c>
      <c r="EH197" s="196">
        <v>21856928.705761917</v>
      </c>
      <c r="EI197" s="198">
        <v>1821410.7254801597</v>
      </c>
      <c r="EK197" s="199">
        <v>11</v>
      </c>
    </row>
    <row r="198" spans="1:141" ht="13.8" x14ac:dyDescent="0.25">
      <c r="A198" s="30">
        <v>599</v>
      </c>
      <c r="B198" s="235" t="s">
        <v>241</v>
      </c>
      <c r="C198" s="180">
        <v>11081</v>
      </c>
      <c r="D198" s="180">
        <v>25008986.538980164</v>
      </c>
      <c r="E198" s="181">
        <v>8160120.7379141282</v>
      </c>
      <c r="F198" s="200">
        <v>-939792</v>
      </c>
      <c r="G198" s="181">
        <f t="shared" si="104"/>
        <v>24069194.538980164</v>
      </c>
      <c r="H198" s="183">
        <f t="shared" si="73"/>
        <v>2172.1139372782386</v>
      </c>
      <c r="I198" s="184">
        <v>5692009.4939943636</v>
      </c>
      <c r="J198" s="181">
        <f t="shared" si="74"/>
        <v>29761204.032974526</v>
      </c>
      <c r="K198" s="183">
        <f t="shared" si="75"/>
        <v>2685.7868453185206</v>
      </c>
      <c r="L198" s="185">
        <v>390523.36736000003</v>
      </c>
      <c r="M198" s="185">
        <v>207766.05640000003</v>
      </c>
      <c r="N198" s="186">
        <v>-182757.31096</v>
      </c>
      <c r="O198" s="187">
        <v>3031</v>
      </c>
      <c r="P198" s="159">
        <f t="shared" si="76"/>
        <v>29581477.722014528</v>
      </c>
      <c r="Q198" s="188">
        <v>427786</v>
      </c>
      <c r="R198" s="189"/>
      <c r="S198" s="190"/>
      <c r="U198" s="184"/>
      <c r="W198" s="82">
        <v>598</v>
      </c>
      <c r="X198" s="82" t="s">
        <v>621</v>
      </c>
      <c r="Y198" s="192">
        <v>19208</v>
      </c>
      <c r="Z198" s="192">
        <v>35804035.378394932</v>
      </c>
      <c r="AA198" s="192">
        <v>3593646.6436513527</v>
      </c>
      <c r="AB198" s="192">
        <v>1789344</v>
      </c>
      <c r="AD198" s="193">
        <f t="shared" si="94"/>
        <v>37593379.378394932</v>
      </c>
      <c r="AE198" s="194"/>
      <c r="AF198" s="149">
        <v>9000663.7154370677</v>
      </c>
      <c r="AG198" s="194"/>
      <c r="AH198" s="149">
        <f t="shared" si="95"/>
        <v>-297833.71723841369</v>
      </c>
      <c r="AI198" s="149">
        <v>-425971.47930610337</v>
      </c>
      <c r="AJ198" s="192"/>
      <c r="AK198" s="192">
        <f t="shared" si="96"/>
        <v>46296209.37659359</v>
      </c>
      <c r="AL198" s="195">
        <f t="shared" si="77"/>
        <v>2410.2566314344849</v>
      </c>
      <c r="AM198" s="194"/>
      <c r="AN198" s="149">
        <v>0</v>
      </c>
      <c r="AP198" s="147">
        <f t="shared" si="78"/>
        <v>-2609459.639792636</v>
      </c>
      <c r="AQ198" s="148">
        <f t="shared" si="79"/>
        <v>-5.3356997098195635E-2</v>
      </c>
      <c r="AR198" s="149">
        <f t="shared" si="97"/>
        <v>-135.85275092631383</v>
      </c>
      <c r="AT198" s="82">
        <v>598</v>
      </c>
      <c r="AU198" s="82" t="s">
        <v>621</v>
      </c>
      <c r="AV198" s="192">
        <v>19208</v>
      </c>
      <c r="AW198" s="192">
        <v>35552801.571368754</v>
      </c>
      <c r="AX198" s="192">
        <v>3617295.2287109843</v>
      </c>
      <c r="AY198" s="192">
        <v>1789344</v>
      </c>
      <c r="BA198" s="193">
        <f t="shared" si="98"/>
        <v>37342145.571368754</v>
      </c>
      <c r="BB198" s="194"/>
      <c r="BC198" s="149">
        <v>9000663.7154370677</v>
      </c>
      <c r="BD198" s="194"/>
      <c r="BE198" s="149">
        <v>-425971.47930610337</v>
      </c>
      <c r="BF198" s="192"/>
      <c r="BG198" s="192">
        <f t="shared" si="99"/>
        <v>45916837.807499722</v>
      </c>
      <c r="BH198" s="195">
        <f t="shared" si="80"/>
        <v>2390.5059250051918</v>
      </c>
      <c r="BI198" s="194"/>
      <c r="BJ198" s="149">
        <v>0</v>
      </c>
      <c r="BL198" s="147">
        <f t="shared" si="81"/>
        <v>-2988831.2088865042</v>
      </c>
      <c r="BM198" s="148">
        <f t="shared" si="82"/>
        <v>-6.1114207595955247E-2</v>
      </c>
      <c r="BN198" s="149">
        <f t="shared" si="100"/>
        <v>-155.60345735560725</v>
      </c>
      <c r="BP198" s="82">
        <v>598</v>
      </c>
      <c r="BQ198" s="82" t="s">
        <v>621</v>
      </c>
      <c r="BR198" s="192">
        <v>19208</v>
      </c>
      <c r="BS198" s="192">
        <v>35984588.469505183</v>
      </c>
      <c r="BT198" s="192">
        <v>4035480.6673372327</v>
      </c>
      <c r="BU198" s="192">
        <v>1769922</v>
      </c>
      <c r="BW198" s="193">
        <f t="shared" si="101"/>
        <v>37754510.469505183</v>
      </c>
      <c r="BX198" s="194"/>
      <c r="BY198" s="149">
        <v>8902166.1180363428</v>
      </c>
      <c r="BZ198" s="194"/>
      <c r="CA198" s="149">
        <v>-1980940.5379113089</v>
      </c>
      <c r="CB198" s="192"/>
      <c r="CC198" s="192">
        <f t="shared" si="102"/>
        <v>44675736.049630217</v>
      </c>
      <c r="CD198" s="195">
        <f t="shared" si="83"/>
        <v>2325.8921308637141</v>
      </c>
      <c r="CE198" s="194"/>
      <c r="CF198" s="149">
        <v>0</v>
      </c>
      <c r="CH198" s="147">
        <f t="shared" si="84"/>
        <v>-4229932.9667560086</v>
      </c>
      <c r="CI198" s="148">
        <f t="shared" si="85"/>
        <v>-8.6491669612754632E-2</v>
      </c>
      <c r="CJ198" s="149">
        <f t="shared" si="103"/>
        <v>-220.21725149708499</v>
      </c>
      <c r="CL198" s="82">
        <v>598</v>
      </c>
      <c r="CM198" s="82" t="s">
        <v>621</v>
      </c>
      <c r="CN198" s="192">
        <v>19208</v>
      </c>
      <c r="CO198" s="192">
        <v>34720060.785423197</v>
      </c>
      <c r="CP198" s="192">
        <v>3547249.4061083212</v>
      </c>
      <c r="CQ198" s="192">
        <v>1769922</v>
      </c>
      <c r="CS198" s="193">
        <f t="shared" si="86"/>
        <v>36489982.785423197</v>
      </c>
      <c r="CT198" s="194"/>
      <c r="CU198" s="149">
        <v>8902166.1180363428</v>
      </c>
      <c r="CV198" s="194"/>
      <c r="CW198" s="149">
        <v>-1980940.5379113089</v>
      </c>
      <c r="CX198" s="192"/>
      <c r="CY198" s="192">
        <f t="shared" si="87"/>
        <v>43411208.365548231</v>
      </c>
      <c r="CZ198" s="195">
        <f t="shared" si="88"/>
        <v>2260.0587445620695</v>
      </c>
      <c r="DA198" s="194"/>
      <c r="DB198" s="149">
        <v>0</v>
      </c>
      <c r="DD198" s="147">
        <f t="shared" si="89"/>
        <v>-5494460.6508379951</v>
      </c>
      <c r="DE198" s="148">
        <f t="shared" si="90"/>
        <v>-0.11234813389419196</v>
      </c>
      <c r="DF198" s="149">
        <f t="shared" si="91"/>
        <v>-286.05063779872944</v>
      </c>
      <c r="DH198" s="196">
        <v>217049.33054</v>
      </c>
      <c r="DI198" s="197">
        <v>991246.77040000004</v>
      </c>
      <c r="DJ198" s="198">
        <f t="shared" si="92"/>
        <v>774197.43986000004</v>
      </c>
      <c r="DL198" s="196" t="e">
        <f>#REF!+DJ198</f>
        <v>#REF!</v>
      </c>
      <c r="DM198" s="198" t="e">
        <f t="shared" si="93"/>
        <v>#REF!</v>
      </c>
      <c r="DN198" s="82">
        <v>598</v>
      </c>
      <c r="DO198" s="82" t="s">
        <v>830</v>
      </c>
      <c r="DP198" s="192">
        <v>19278</v>
      </c>
      <c r="DQ198" s="192">
        <v>38361698.258611821</v>
      </c>
      <c r="DR198" s="192">
        <v>3547249.4061083212</v>
      </c>
      <c r="DS198" s="192">
        <v>1834262</v>
      </c>
      <c r="DU198" s="193">
        <v>40151042.258611821</v>
      </c>
      <c r="DV198" s="194"/>
      <c r="DW198" s="149">
        <v>8359823.9189942963</v>
      </c>
      <c r="DX198" s="194"/>
      <c r="DY198" s="149">
        <v>394802.83878010151</v>
      </c>
      <c r="DZ198" s="192"/>
      <c r="EA198" s="192">
        <v>48905669.016386226</v>
      </c>
      <c r="EB198" s="195">
        <v>2536.8642502534613</v>
      </c>
      <c r="ED198" s="196"/>
      <c r="EE198" s="197"/>
      <c r="EF198" s="198">
        <v>774197.43986000004</v>
      </c>
      <c r="EH198" s="196">
        <v>49679866.456246227</v>
      </c>
      <c r="EI198" s="198">
        <v>4139988.8713538521</v>
      </c>
      <c r="EK198" s="199">
        <v>15</v>
      </c>
    </row>
    <row r="199" spans="1:141" ht="13.8" x14ac:dyDescent="0.25">
      <c r="A199" s="30">
        <v>601</v>
      </c>
      <c r="B199" s="235" t="s">
        <v>242</v>
      </c>
      <c r="C199" s="180">
        <v>4032</v>
      </c>
      <c r="D199" s="180">
        <v>15238589.530390626</v>
      </c>
      <c r="E199" s="181">
        <v>4070596.9666954116</v>
      </c>
      <c r="F199" s="182">
        <v>304633</v>
      </c>
      <c r="G199" s="181">
        <f t="shared" si="104"/>
        <v>15543222.530390626</v>
      </c>
      <c r="H199" s="183">
        <f t="shared" si="73"/>
        <v>3854.965905354818</v>
      </c>
      <c r="I199" s="184">
        <v>2523012.5314863264</v>
      </c>
      <c r="J199" s="181">
        <f t="shared" si="74"/>
        <v>18066235.061876953</v>
      </c>
      <c r="K199" s="183">
        <f t="shared" si="75"/>
        <v>4480.7130609813867</v>
      </c>
      <c r="L199" s="185">
        <v>98896.927360000001</v>
      </c>
      <c r="M199" s="185">
        <v>18493.384000000002</v>
      </c>
      <c r="N199" s="186">
        <v>-80403.543359999996</v>
      </c>
      <c r="O199" s="187">
        <v>1581</v>
      </c>
      <c r="P199" s="159">
        <f t="shared" si="76"/>
        <v>17987412.518516954</v>
      </c>
      <c r="Q199" s="188">
        <v>244929</v>
      </c>
      <c r="R199" s="189"/>
      <c r="S199" s="190"/>
      <c r="U199" s="184"/>
      <c r="W199" s="82">
        <v>599</v>
      </c>
      <c r="X199" s="82" t="s">
        <v>622</v>
      </c>
      <c r="Y199" s="192">
        <v>11081</v>
      </c>
      <c r="Z199" s="192">
        <v>25007351.938628435</v>
      </c>
      <c r="AA199" s="192">
        <v>8160120.7379141282</v>
      </c>
      <c r="AB199" s="192">
        <v>-546878</v>
      </c>
      <c r="AD199" s="193">
        <f t="shared" si="94"/>
        <v>24460473.938628435</v>
      </c>
      <c r="AE199" s="194"/>
      <c r="AF199" s="149">
        <v>5825986.2089348808</v>
      </c>
      <c r="AG199" s="194"/>
      <c r="AH199" s="149">
        <f t="shared" si="95"/>
        <v>-134405.03197530453</v>
      </c>
      <c r="AI199" s="149">
        <v>-192230.45270886581</v>
      </c>
      <c r="AJ199" s="192"/>
      <c r="AK199" s="192">
        <f t="shared" si="96"/>
        <v>30152055.115588013</v>
      </c>
      <c r="AL199" s="195">
        <f t="shared" si="77"/>
        <v>2721.0590303752379</v>
      </c>
      <c r="AM199" s="194"/>
      <c r="AN199" s="149">
        <v>0</v>
      </c>
      <c r="AP199" s="147">
        <f t="shared" si="78"/>
        <v>-1076592.9096690193</v>
      </c>
      <c r="AQ199" s="148">
        <f t="shared" si="79"/>
        <v>-3.4474528285640002E-2</v>
      </c>
      <c r="AR199" s="149">
        <f t="shared" si="97"/>
        <v>-97.156656409080341</v>
      </c>
      <c r="AT199" s="82">
        <v>599</v>
      </c>
      <c r="AU199" s="82" t="s">
        <v>622</v>
      </c>
      <c r="AV199" s="192">
        <v>11081</v>
      </c>
      <c r="AW199" s="192">
        <v>24904442.567114767</v>
      </c>
      <c r="AX199" s="192">
        <v>8149549.1350488337</v>
      </c>
      <c r="AY199" s="192">
        <v>-546878</v>
      </c>
      <c r="BA199" s="193">
        <f t="shared" si="98"/>
        <v>24357564.567114767</v>
      </c>
      <c r="BB199" s="194"/>
      <c r="BC199" s="149">
        <v>5825986.2089348808</v>
      </c>
      <c r="BD199" s="194"/>
      <c r="BE199" s="149">
        <v>-192230.45270886581</v>
      </c>
      <c r="BF199" s="192"/>
      <c r="BG199" s="192">
        <f t="shared" si="99"/>
        <v>29991320.323340781</v>
      </c>
      <c r="BH199" s="195">
        <f t="shared" si="80"/>
        <v>2706.5535893277483</v>
      </c>
      <c r="BI199" s="194"/>
      <c r="BJ199" s="149">
        <v>0</v>
      </c>
      <c r="BL199" s="147">
        <f t="shared" si="81"/>
        <v>-1237327.7019162513</v>
      </c>
      <c r="BM199" s="148">
        <f t="shared" si="82"/>
        <v>-3.9621558413784945E-2</v>
      </c>
      <c r="BN199" s="149">
        <f t="shared" si="100"/>
        <v>-111.66209745656992</v>
      </c>
      <c r="BP199" s="82">
        <v>599</v>
      </c>
      <c r="BQ199" s="82" t="s">
        <v>622</v>
      </c>
      <c r="BR199" s="192">
        <v>11081</v>
      </c>
      <c r="BS199" s="192">
        <v>25373785.471830972</v>
      </c>
      <c r="BT199" s="192">
        <v>8616467.4036543835</v>
      </c>
      <c r="BU199" s="192">
        <v>-546878</v>
      </c>
      <c r="BW199" s="193">
        <f t="shared" si="101"/>
        <v>24826907.471830972</v>
      </c>
      <c r="BX199" s="194"/>
      <c r="BY199" s="149">
        <v>5764912.0966167739</v>
      </c>
      <c r="BZ199" s="194"/>
      <c r="CA199" s="149">
        <v>-893949.74755667639</v>
      </c>
      <c r="CB199" s="192"/>
      <c r="CC199" s="192">
        <f t="shared" si="102"/>
        <v>29697869.820891071</v>
      </c>
      <c r="CD199" s="195">
        <f t="shared" si="83"/>
        <v>2680.0712770409773</v>
      </c>
      <c r="CE199" s="194"/>
      <c r="CF199" s="149">
        <v>0</v>
      </c>
      <c r="CH199" s="147">
        <f t="shared" si="84"/>
        <v>-1530778.2043659613</v>
      </c>
      <c r="CI199" s="148">
        <f t="shared" si="85"/>
        <v>-4.9018395004737383E-2</v>
      </c>
      <c r="CJ199" s="149">
        <f t="shared" si="103"/>
        <v>-138.14440974334096</v>
      </c>
      <c r="CL199" s="82">
        <v>599</v>
      </c>
      <c r="CM199" s="82" t="s">
        <v>622</v>
      </c>
      <c r="CN199" s="192">
        <v>11081</v>
      </c>
      <c r="CO199" s="192">
        <v>24228985.865934212</v>
      </c>
      <c r="CP199" s="192">
        <v>8069851.7543194415</v>
      </c>
      <c r="CQ199" s="192">
        <v>-546878</v>
      </c>
      <c r="CS199" s="193">
        <f t="shared" si="86"/>
        <v>23682107.865934212</v>
      </c>
      <c r="CT199" s="194"/>
      <c r="CU199" s="149">
        <v>5764912.0966167739</v>
      </c>
      <c r="CV199" s="194"/>
      <c r="CW199" s="149">
        <v>-893949.74755667639</v>
      </c>
      <c r="CX199" s="192"/>
      <c r="CY199" s="192">
        <f t="shared" si="87"/>
        <v>28553070.214994311</v>
      </c>
      <c r="CZ199" s="195">
        <f t="shared" si="88"/>
        <v>2576.759337153173</v>
      </c>
      <c r="DA199" s="194"/>
      <c r="DB199" s="149">
        <v>0</v>
      </c>
      <c r="DD199" s="147">
        <f t="shared" si="89"/>
        <v>-2675577.810262721</v>
      </c>
      <c r="DE199" s="148">
        <f t="shared" si="90"/>
        <v>-8.5677029889311043E-2</v>
      </c>
      <c r="DF199" s="149">
        <f t="shared" si="91"/>
        <v>-241.45634963114529</v>
      </c>
      <c r="DH199" s="196">
        <v>453442.38234000001</v>
      </c>
      <c r="DI199" s="197">
        <v>145587.67020000002</v>
      </c>
      <c r="DJ199" s="198">
        <f t="shared" si="92"/>
        <v>-307854.71213999996</v>
      </c>
      <c r="DL199" s="196" t="e">
        <f>#REF!+DJ199</f>
        <v>#REF!</v>
      </c>
      <c r="DM199" s="198" t="e">
        <f t="shared" si="93"/>
        <v>#REF!</v>
      </c>
      <c r="DN199" s="82">
        <v>599</v>
      </c>
      <c r="DO199" s="82" t="s">
        <v>241</v>
      </c>
      <c r="DP199" s="192">
        <v>11016</v>
      </c>
      <c r="DQ199" s="192">
        <v>26187451.281231269</v>
      </c>
      <c r="DR199" s="192">
        <v>8069851.7543194415</v>
      </c>
      <c r="DS199" s="192">
        <v>-671119</v>
      </c>
      <c r="DU199" s="193">
        <v>25640573.281231269</v>
      </c>
      <c r="DV199" s="194"/>
      <c r="DW199" s="149">
        <v>5409909.9309900133</v>
      </c>
      <c r="DX199" s="194"/>
      <c r="DY199" s="149">
        <v>178164.81303574878</v>
      </c>
      <c r="DZ199" s="192"/>
      <c r="EA199" s="192">
        <v>31228648.025257032</v>
      </c>
      <c r="EB199" s="195">
        <v>2834.8445919804858</v>
      </c>
      <c r="ED199" s="196"/>
      <c r="EE199" s="197"/>
      <c r="EF199" s="198">
        <v>-307854.71213999996</v>
      </c>
      <c r="EH199" s="196">
        <v>30920793.313117031</v>
      </c>
      <c r="EI199" s="198">
        <v>2576732.7760930858</v>
      </c>
      <c r="EK199" s="199">
        <v>15</v>
      </c>
    </row>
    <row r="200" spans="1:141" ht="13.8" x14ac:dyDescent="0.25">
      <c r="A200" s="30">
        <v>604</v>
      </c>
      <c r="B200" s="235" t="s">
        <v>831</v>
      </c>
      <c r="C200" s="180">
        <v>19623</v>
      </c>
      <c r="D200" s="180">
        <v>13532338.916443046</v>
      </c>
      <c r="E200" s="181">
        <v>-3482895.2847552029</v>
      </c>
      <c r="F200" s="200">
        <v>-2207817</v>
      </c>
      <c r="G200" s="181">
        <f t="shared" si="104"/>
        <v>11324521.916443046</v>
      </c>
      <c r="H200" s="183">
        <f t="shared" si="73"/>
        <v>577.10451594776771</v>
      </c>
      <c r="I200" s="184">
        <v>5714783.8816883173</v>
      </c>
      <c r="J200" s="181">
        <f t="shared" si="74"/>
        <v>17039305.798131362</v>
      </c>
      <c r="K200" s="183">
        <f t="shared" si="75"/>
        <v>868.33337400659229</v>
      </c>
      <c r="L200" s="185">
        <v>1086585.8897599999</v>
      </c>
      <c r="M200" s="185">
        <v>196456.64080000002</v>
      </c>
      <c r="N200" s="186">
        <v>-890129.24895999988</v>
      </c>
      <c r="O200" s="187">
        <v>9588</v>
      </c>
      <c r="P200" s="159">
        <f t="shared" si="76"/>
        <v>16158764.549171362</v>
      </c>
      <c r="Q200" s="188">
        <v>1228375</v>
      </c>
      <c r="R200" s="189"/>
      <c r="S200" s="190"/>
      <c r="U200" s="184"/>
      <c r="W200" s="82">
        <v>601</v>
      </c>
      <c r="X200" s="82" t="s">
        <v>623</v>
      </c>
      <c r="Y200" s="192">
        <v>4032</v>
      </c>
      <c r="Z200" s="192">
        <v>15243579.908616751</v>
      </c>
      <c r="AA200" s="192">
        <v>4070596.9666954102</v>
      </c>
      <c r="AB200" s="192">
        <v>395199</v>
      </c>
      <c r="AD200" s="193">
        <f t="shared" si="94"/>
        <v>15638778.908616751</v>
      </c>
      <c r="AE200" s="194"/>
      <c r="AF200" s="149">
        <v>2569858.5681724218</v>
      </c>
      <c r="AG200" s="194"/>
      <c r="AH200" s="149">
        <f t="shared" si="95"/>
        <v>-46698.125216332395</v>
      </c>
      <c r="AI200" s="149">
        <v>-66789.179088475415</v>
      </c>
      <c r="AJ200" s="192"/>
      <c r="AK200" s="192">
        <f t="shared" si="96"/>
        <v>18161939.351572841</v>
      </c>
      <c r="AL200" s="195">
        <f t="shared" si="77"/>
        <v>4504.4492439416772</v>
      </c>
      <c r="AM200" s="194"/>
      <c r="AN200" s="149">
        <v>0</v>
      </c>
      <c r="AP200" s="147">
        <f t="shared" si="78"/>
        <v>-219089.72392643616</v>
      </c>
      <c r="AQ200" s="148">
        <f t="shared" si="79"/>
        <v>-1.1919339392072917E-2</v>
      </c>
      <c r="AR200" s="149">
        <f t="shared" si="97"/>
        <v>-54.337729148421666</v>
      </c>
      <c r="AT200" s="82">
        <v>601</v>
      </c>
      <c r="AU200" s="82" t="s">
        <v>623</v>
      </c>
      <c r="AV200" s="192">
        <v>4032</v>
      </c>
      <c r="AW200" s="192">
        <v>15201200.737535309</v>
      </c>
      <c r="AX200" s="192">
        <v>4084028.8046598723</v>
      </c>
      <c r="AY200" s="192">
        <v>395199</v>
      </c>
      <c r="BA200" s="193">
        <f t="shared" si="98"/>
        <v>15596399.737535309</v>
      </c>
      <c r="BB200" s="194"/>
      <c r="BC200" s="149">
        <v>2569858.5681724218</v>
      </c>
      <c r="BD200" s="194"/>
      <c r="BE200" s="149">
        <v>-66789.179088475415</v>
      </c>
      <c r="BF200" s="192"/>
      <c r="BG200" s="192">
        <f t="shared" si="99"/>
        <v>18099469.126619253</v>
      </c>
      <c r="BH200" s="195">
        <f t="shared" si="80"/>
        <v>4488.9556365623148</v>
      </c>
      <c r="BI200" s="194"/>
      <c r="BJ200" s="149">
        <v>0</v>
      </c>
      <c r="BL200" s="147">
        <f t="shared" si="81"/>
        <v>-281559.94888002425</v>
      </c>
      <c r="BM200" s="148">
        <f t="shared" si="82"/>
        <v>-1.5317964392718656E-2</v>
      </c>
      <c r="BN200" s="149">
        <f t="shared" si="100"/>
        <v>-69.83133652778379</v>
      </c>
      <c r="BP200" s="82">
        <v>601</v>
      </c>
      <c r="BQ200" s="82" t="s">
        <v>623</v>
      </c>
      <c r="BR200" s="192">
        <v>4032</v>
      </c>
      <c r="BS200" s="192">
        <v>15126709.102848303</v>
      </c>
      <c r="BT200" s="192">
        <v>4008496.9407430305</v>
      </c>
      <c r="BU200" s="192">
        <v>395199</v>
      </c>
      <c r="BW200" s="193">
        <f t="shared" si="101"/>
        <v>15521908.102848303</v>
      </c>
      <c r="BX200" s="194"/>
      <c r="BY200" s="149">
        <v>2566967.0873983325</v>
      </c>
      <c r="BZ200" s="194"/>
      <c r="CA200" s="149">
        <v>-310596.83283421071</v>
      </c>
      <c r="CB200" s="192"/>
      <c r="CC200" s="192">
        <f t="shared" si="102"/>
        <v>17778278.357412424</v>
      </c>
      <c r="CD200" s="195">
        <f t="shared" si="83"/>
        <v>4409.2952275328435</v>
      </c>
      <c r="CE200" s="194"/>
      <c r="CF200" s="149">
        <v>0</v>
      </c>
      <c r="CH200" s="147">
        <f t="shared" si="84"/>
        <v>-602750.71808685362</v>
      </c>
      <c r="CI200" s="148">
        <f t="shared" si="85"/>
        <v>-3.279200068783316E-2</v>
      </c>
      <c r="CJ200" s="149">
        <f t="shared" si="103"/>
        <v>-149.49174555725537</v>
      </c>
      <c r="CL200" s="82">
        <v>601</v>
      </c>
      <c r="CM200" s="82" t="s">
        <v>623</v>
      </c>
      <c r="CN200" s="192">
        <v>4032</v>
      </c>
      <c r="CO200" s="192">
        <v>15067214.452809986</v>
      </c>
      <c r="CP200" s="192">
        <v>3934274.8284033043</v>
      </c>
      <c r="CQ200" s="192">
        <v>395199</v>
      </c>
      <c r="CS200" s="193">
        <f t="shared" si="86"/>
        <v>15462413.452809986</v>
      </c>
      <c r="CT200" s="194"/>
      <c r="CU200" s="149">
        <v>2566967.0873983325</v>
      </c>
      <c r="CV200" s="194"/>
      <c r="CW200" s="149">
        <v>-310596.83283421071</v>
      </c>
      <c r="CX200" s="192"/>
      <c r="CY200" s="192">
        <f t="shared" si="87"/>
        <v>17718783.707374107</v>
      </c>
      <c r="CZ200" s="195">
        <f t="shared" si="88"/>
        <v>4394.5396099638165</v>
      </c>
      <c r="DA200" s="194"/>
      <c r="DB200" s="149">
        <v>0</v>
      </c>
      <c r="DD200" s="147">
        <f t="shared" si="89"/>
        <v>-662245.36812517047</v>
      </c>
      <c r="DE200" s="148">
        <f t="shared" si="90"/>
        <v>-3.6028742754555601E-2</v>
      </c>
      <c r="DF200" s="149">
        <f t="shared" si="91"/>
        <v>-164.24736312628235</v>
      </c>
      <c r="DH200" s="196">
        <v>70686.824000000008</v>
      </c>
      <c r="DI200" s="197">
        <v>35343.412000000004</v>
      </c>
      <c r="DJ200" s="198">
        <f t="shared" si="92"/>
        <v>-35343.412000000004</v>
      </c>
      <c r="DL200" s="196" t="e">
        <f>#REF!+DJ200</f>
        <v>#REF!</v>
      </c>
      <c r="DM200" s="198" t="e">
        <f t="shared" si="93"/>
        <v>#REF!</v>
      </c>
      <c r="DN200" s="82">
        <v>601</v>
      </c>
      <c r="DO200" s="82" t="s">
        <v>242</v>
      </c>
      <c r="DP200" s="192">
        <v>4053</v>
      </c>
      <c r="DQ200" s="192">
        <v>15513130.983104527</v>
      </c>
      <c r="DR200" s="192">
        <v>3934274.8284033043</v>
      </c>
      <c r="DS200" s="192">
        <v>406127</v>
      </c>
      <c r="DU200" s="193">
        <v>15908329.983104527</v>
      </c>
      <c r="DV200" s="194"/>
      <c r="DW200" s="149">
        <v>2410796.9281627075</v>
      </c>
      <c r="DX200" s="194"/>
      <c r="DY200" s="149">
        <v>61902.164232042196</v>
      </c>
      <c r="DZ200" s="192"/>
      <c r="EA200" s="192">
        <v>18381029.075499278</v>
      </c>
      <c r="EB200" s="195">
        <v>4535.1663151984403</v>
      </c>
      <c r="ED200" s="196"/>
      <c r="EE200" s="197"/>
      <c r="EF200" s="198">
        <v>-35343.412000000004</v>
      </c>
      <c r="EH200" s="196">
        <v>18345685.663499277</v>
      </c>
      <c r="EI200" s="198">
        <v>1528807.1386249398</v>
      </c>
      <c r="EK200" s="199">
        <v>13</v>
      </c>
    </row>
    <row r="201" spans="1:141" ht="13.8" x14ac:dyDescent="0.25">
      <c r="A201" s="30">
        <v>607</v>
      </c>
      <c r="B201" s="235" t="s">
        <v>244</v>
      </c>
      <c r="C201" s="180">
        <v>4246</v>
      </c>
      <c r="D201" s="180">
        <v>13656252.92690911</v>
      </c>
      <c r="E201" s="181">
        <v>5003321.8738839608</v>
      </c>
      <c r="F201" s="200">
        <v>-627418</v>
      </c>
      <c r="G201" s="181">
        <f t="shared" si="104"/>
        <v>13028834.92690911</v>
      </c>
      <c r="H201" s="183">
        <f t="shared" si="73"/>
        <v>3068.4962145334689</v>
      </c>
      <c r="I201" s="184">
        <v>2736022.5916934069</v>
      </c>
      <c r="J201" s="181">
        <f t="shared" si="74"/>
        <v>15764857.518602517</v>
      </c>
      <c r="K201" s="183">
        <f t="shared" si="75"/>
        <v>3712.8727081023353</v>
      </c>
      <c r="L201" s="185">
        <v>44128.059359999999</v>
      </c>
      <c r="M201" s="185">
        <v>36986.768000000004</v>
      </c>
      <c r="N201" s="186">
        <v>-7141.2913599999956</v>
      </c>
      <c r="O201" s="187">
        <v>1847</v>
      </c>
      <c r="P201" s="159">
        <f t="shared" si="76"/>
        <v>15759563.227242516</v>
      </c>
      <c r="Q201" s="188">
        <v>222140</v>
      </c>
      <c r="R201" s="189"/>
      <c r="S201" s="190"/>
      <c r="U201" s="184"/>
      <c r="W201" s="82">
        <v>604</v>
      </c>
      <c r="X201" s="82" t="s">
        <v>624</v>
      </c>
      <c r="Y201" s="192">
        <v>19623</v>
      </c>
      <c r="Z201" s="192">
        <v>13480525.237288443</v>
      </c>
      <c r="AA201" s="192">
        <v>-3482895.2847552095</v>
      </c>
      <c r="AB201" s="192">
        <v>-2285061</v>
      </c>
      <c r="AD201" s="193">
        <f t="shared" si="94"/>
        <v>11195464.237288443</v>
      </c>
      <c r="AE201" s="194"/>
      <c r="AF201" s="149">
        <v>6065820.0720096929</v>
      </c>
      <c r="AG201" s="194"/>
      <c r="AH201" s="149">
        <f t="shared" si="95"/>
        <v>-337032.92872878246</v>
      </c>
      <c r="AI201" s="149">
        <v>-482035.46783302614</v>
      </c>
      <c r="AJ201" s="192"/>
      <c r="AK201" s="192">
        <f t="shared" si="96"/>
        <v>16924251.380569354</v>
      </c>
      <c r="AL201" s="195">
        <f t="shared" si="77"/>
        <v>862.47013099777575</v>
      </c>
      <c r="AM201" s="194"/>
      <c r="AN201" s="149">
        <v>0</v>
      </c>
      <c r="AP201" s="147">
        <f t="shared" si="78"/>
        <v>-4247527.2049924135</v>
      </c>
      <c r="AQ201" s="148">
        <f t="shared" si="79"/>
        <v>-0.20062212476985955</v>
      </c>
      <c r="AR201" s="149">
        <f t="shared" si="97"/>
        <v>-216.45656652868641</v>
      </c>
      <c r="AT201" s="82">
        <v>604</v>
      </c>
      <c r="AU201" s="82" t="s">
        <v>624</v>
      </c>
      <c r="AV201" s="192">
        <v>19623</v>
      </c>
      <c r="AW201" s="192">
        <v>13296863.472045802</v>
      </c>
      <c r="AX201" s="192">
        <v>-3450474.130602316</v>
      </c>
      <c r="AY201" s="192">
        <v>-2285061</v>
      </c>
      <c r="BA201" s="193">
        <f t="shared" si="98"/>
        <v>11011802.472045802</v>
      </c>
      <c r="BB201" s="194"/>
      <c r="BC201" s="149">
        <v>6065820.0720096929</v>
      </c>
      <c r="BD201" s="194"/>
      <c r="BE201" s="149">
        <v>-482035.46783302614</v>
      </c>
      <c r="BF201" s="192"/>
      <c r="BG201" s="192">
        <f t="shared" si="99"/>
        <v>16595587.07622247</v>
      </c>
      <c r="BH201" s="195">
        <f t="shared" si="80"/>
        <v>845.72119840098196</v>
      </c>
      <c r="BI201" s="194"/>
      <c r="BJ201" s="149">
        <v>0</v>
      </c>
      <c r="BL201" s="147">
        <f t="shared" si="81"/>
        <v>-4576191.5093392972</v>
      </c>
      <c r="BM201" s="148">
        <f t="shared" si="82"/>
        <v>-0.21614582312229833</v>
      </c>
      <c r="BN201" s="149">
        <f t="shared" si="100"/>
        <v>-233.20549912548017</v>
      </c>
      <c r="BP201" s="82">
        <v>604</v>
      </c>
      <c r="BQ201" s="82" t="s">
        <v>624</v>
      </c>
      <c r="BR201" s="192">
        <v>19623</v>
      </c>
      <c r="BS201" s="192">
        <v>13442599.176984567</v>
      </c>
      <c r="BT201" s="192">
        <v>-3323987.7045353358</v>
      </c>
      <c r="BU201" s="192">
        <v>-2285061</v>
      </c>
      <c r="BW201" s="193">
        <f t="shared" si="101"/>
        <v>11157538.176984567</v>
      </c>
      <c r="BX201" s="194"/>
      <c r="BY201" s="149">
        <v>5944487.6890317788</v>
      </c>
      <c r="BZ201" s="194"/>
      <c r="CA201" s="149">
        <v>-2241660.8748007384</v>
      </c>
      <c r="CB201" s="192"/>
      <c r="CC201" s="192">
        <f t="shared" si="102"/>
        <v>14860364.991215609</v>
      </c>
      <c r="CD201" s="195">
        <f t="shared" si="83"/>
        <v>757.29322688761192</v>
      </c>
      <c r="CE201" s="194"/>
      <c r="CF201" s="149">
        <v>0</v>
      </c>
      <c r="CH201" s="147">
        <f t="shared" si="84"/>
        <v>-6311413.5943461582</v>
      </c>
      <c r="CI201" s="148">
        <f t="shared" si="85"/>
        <v>-0.29810502546301271</v>
      </c>
      <c r="CJ201" s="149">
        <f t="shared" si="103"/>
        <v>-321.63347063885021</v>
      </c>
      <c r="CL201" s="82">
        <v>604</v>
      </c>
      <c r="CM201" s="82" t="s">
        <v>624</v>
      </c>
      <c r="CN201" s="192">
        <v>19623</v>
      </c>
      <c r="CO201" s="192">
        <v>12797524.462758031</v>
      </c>
      <c r="CP201" s="192">
        <v>-3294143.0540308589</v>
      </c>
      <c r="CQ201" s="192">
        <v>-2285061</v>
      </c>
      <c r="CS201" s="193">
        <f t="shared" si="86"/>
        <v>10512463.462758031</v>
      </c>
      <c r="CT201" s="194"/>
      <c r="CU201" s="149">
        <v>5944487.6890317788</v>
      </c>
      <c r="CV201" s="194"/>
      <c r="CW201" s="149">
        <v>-2241660.8748007384</v>
      </c>
      <c r="CX201" s="192"/>
      <c r="CY201" s="192">
        <f t="shared" si="87"/>
        <v>14215290.276989073</v>
      </c>
      <c r="CZ201" s="195">
        <f t="shared" si="88"/>
        <v>724.41982759970813</v>
      </c>
      <c r="DA201" s="194"/>
      <c r="DB201" s="149">
        <v>0</v>
      </c>
      <c r="DD201" s="147">
        <f t="shared" si="89"/>
        <v>-6956488.3085726947</v>
      </c>
      <c r="DE201" s="148">
        <f t="shared" si="90"/>
        <v>-0.32857363780087506</v>
      </c>
      <c r="DF201" s="149">
        <f t="shared" si="91"/>
        <v>-354.50686992675406</v>
      </c>
      <c r="DH201" s="196">
        <v>1414905.5313199998</v>
      </c>
      <c r="DI201" s="197">
        <v>202680.87419999999</v>
      </c>
      <c r="DJ201" s="198">
        <f t="shared" si="92"/>
        <v>-1212224.6571199999</v>
      </c>
      <c r="DL201" s="196" t="e">
        <f>#REF!+DJ201</f>
        <v>#REF!</v>
      </c>
      <c r="DM201" s="198" t="e">
        <f t="shared" si="93"/>
        <v>#REF!</v>
      </c>
      <c r="DN201" s="82">
        <v>604</v>
      </c>
      <c r="DO201" s="82" t="s">
        <v>831</v>
      </c>
      <c r="DP201" s="192">
        <v>19368</v>
      </c>
      <c r="DQ201" s="192">
        <v>17446626.036179237</v>
      </c>
      <c r="DR201" s="192">
        <v>-3294143.0540308589</v>
      </c>
      <c r="DS201" s="192">
        <v>-2227908</v>
      </c>
      <c r="DU201" s="193">
        <v>15161565.036179237</v>
      </c>
      <c r="DV201" s="194"/>
      <c r="DW201" s="149">
        <v>5563448.9695898816</v>
      </c>
      <c r="DX201" s="194"/>
      <c r="DY201" s="149">
        <v>446764.57979264722</v>
      </c>
      <c r="DZ201" s="192"/>
      <c r="EA201" s="192">
        <v>21171778.585561767</v>
      </c>
      <c r="EB201" s="195">
        <v>1093.1318972305746</v>
      </c>
      <c r="ED201" s="196"/>
      <c r="EE201" s="197"/>
      <c r="EF201" s="198">
        <v>-1212224.6571199999</v>
      </c>
      <c r="EH201" s="196">
        <v>19959553.928441767</v>
      </c>
      <c r="EI201" s="198">
        <v>1663296.1607034805</v>
      </c>
      <c r="EK201" s="199">
        <v>6</v>
      </c>
    </row>
    <row r="202" spans="1:141" ht="13.8" x14ac:dyDescent="0.25">
      <c r="A202" s="30">
        <v>608</v>
      </c>
      <c r="B202" s="235" t="s">
        <v>832</v>
      </c>
      <c r="C202" s="180">
        <v>2089</v>
      </c>
      <c r="D202" s="180">
        <v>6042344.1694599437</v>
      </c>
      <c r="E202" s="181">
        <v>1953013.0780425938</v>
      </c>
      <c r="F202" s="182">
        <v>443676</v>
      </c>
      <c r="G202" s="181">
        <f t="shared" si="104"/>
        <v>6486020.1694599437</v>
      </c>
      <c r="H202" s="183">
        <f t="shared" si="73"/>
        <v>3104.8445042891067</v>
      </c>
      <c r="I202" s="184">
        <v>1222622.8240441096</v>
      </c>
      <c r="J202" s="181">
        <f t="shared" si="74"/>
        <v>7708642.993504053</v>
      </c>
      <c r="K202" s="183">
        <f t="shared" si="75"/>
        <v>3690.1115335107961</v>
      </c>
      <c r="L202" s="185">
        <v>78241.24000000002</v>
      </c>
      <c r="M202" s="185">
        <v>55480.152000000002</v>
      </c>
      <c r="N202" s="186">
        <v>-22761.088000000018</v>
      </c>
      <c r="O202" s="187">
        <v>1066</v>
      </c>
      <c r="P202" s="159">
        <f t="shared" si="76"/>
        <v>7686947.9055040525</v>
      </c>
      <c r="Q202" s="188">
        <v>111108</v>
      </c>
      <c r="R202" s="189"/>
      <c r="S202" s="190"/>
      <c r="U202" s="184"/>
      <c r="W202" s="82">
        <v>607</v>
      </c>
      <c r="X202" s="82" t="s">
        <v>625</v>
      </c>
      <c r="Y202" s="192">
        <v>4246</v>
      </c>
      <c r="Z202" s="192">
        <v>13655822.68319279</v>
      </c>
      <c r="AA202" s="192">
        <v>5003321.8738839589</v>
      </c>
      <c r="AB202" s="192">
        <v>-378320</v>
      </c>
      <c r="AD202" s="193">
        <f t="shared" si="94"/>
        <v>13277502.68319279</v>
      </c>
      <c r="AE202" s="194"/>
      <c r="AF202" s="149">
        <v>2786062.1127353339</v>
      </c>
      <c r="AG202" s="194"/>
      <c r="AH202" s="149">
        <f t="shared" si="95"/>
        <v>-44006.672753149476</v>
      </c>
      <c r="AI202" s="149">
        <v>-62939.776146946344</v>
      </c>
      <c r="AJ202" s="192"/>
      <c r="AK202" s="192">
        <f t="shared" si="96"/>
        <v>16019558.123174975</v>
      </c>
      <c r="AL202" s="195">
        <f t="shared" si="77"/>
        <v>3772.8587195419159</v>
      </c>
      <c r="AM202" s="194"/>
      <c r="AN202" s="149">
        <v>0</v>
      </c>
      <c r="AP202" s="147">
        <f t="shared" si="78"/>
        <v>-21739.226287595928</v>
      </c>
      <c r="AQ202" s="148">
        <f t="shared" si="79"/>
        <v>-1.3552037478018731E-3</v>
      </c>
      <c r="AR202" s="149">
        <f t="shared" si="97"/>
        <v>-5.1199308260941896</v>
      </c>
      <c r="AT202" s="82">
        <v>607</v>
      </c>
      <c r="AU202" s="82" t="s">
        <v>625</v>
      </c>
      <c r="AV202" s="192">
        <v>4246</v>
      </c>
      <c r="AW202" s="192">
        <v>13611910.253474023</v>
      </c>
      <c r="AX202" s="192">
        <v>5003888.3776365938</v>
      </c>
      <c r="AY202" s="192">
        <v>-378320</v>
      </c>
      <c r="BA202" s="193">
        <f t="shared" si="98"/>
        <v>13233590.253474023</v>
      </c>
      <c r="BB202" s="194"/>
      <c r="BC202" s="149">
        <v>2786062.1127353339</v>
      </c>
      <c r="BD202" s="194"/>
      <c r="BE202" s="149">
        <v>-62939.776146946344</v>
      </c>
      <c r="BF202" s="192"/>
      <c r="BG202" s="192">
        <f t="shared" si="99"/>
        <v>15956712.590062412</v>
      </c>
      <c r="BH202" s="195">
        <f t="shared" si="80"/>
        <v>3758.0576048192206</v>
      </c>
      <c r="BI202" s="194"/>
      <c r="BJ202" s="149">
        <v>0</v>
      </c>
      <c r="BL202" s="147">
        <f t="shared" si="81"/>
        <v>-84584.759400159121</v>
      </c>
      <c r="BM202" s="148">
        <f t="shared" si="82"/>
        <v>-5.2729375659252989E-3</v>
      </c>
      <c r="BN202" s="149">
        <f t="shared" si="100"/>
        <v>-19.921045548789241</v>
      </c>
      <c r="BP202" s="82">
        <v>607</v>
      </c>
      <c r="BQ202" s="82" t="s">
        <v>625</v>
      </c>
      <c r="BR202" s="192">
        <v>4246</v>
      </c>
      <c r="BS202" s="192">
        <v>13612632.199509833</v>
      </c>
      <c r="BT202" s="192">
        <v>5000658.2528400831</v>
      </c>
      <c r="BU202" s="192">
        <v>-378320</v>
      </c>
      <c r="BW202" s="193">
        <f t="shared" si="101"/>
        <v>13234312.199509833</v>
      </c>
      <c r="BX202" s="194"/>
      <c r="BY202" s="149">
        <v>2784454.4386212835</v>
      </c>
      <c r="BZ202" s="194"/>
      <c r="CA202" s="149">
        <v>-292695.54435815685</v>
      </c>
      <c r="CB202" s="192"/>
      <c r="CC202" s="192">
        <f t="shared" si="102"/>
        <v>15726071.093772959</v>
      </c>
      <c r="CD202" s="195">
        <f t="shared" si="83"/>
        <v>3703.7378930223645</v>
      </c>
      <c r="CE202" s="194"/>
      <c r="CF202" s="149">
        <v>0</v>
      </c>
      <c r="CH202" s="147">
        <f t="shared" si="84"/>
        <v>-315226.25568961166</v>
      </c>
      <c r="CI202" s="148">
        <f t="shared" si="85"/>
        <v>-1.9650920297925444E-2</v>
      </c>
      <c r="CJ202" s="149">
        <f t="shared" si="103"/>
        <v>-74.240757345645704</v>
      </c>
      <c r="CL202" s="82">
        <v>607</v>
      </c>
      <c r="CM202" s="82" t="s">
        <v>625</v>
      </c>
      <c r="CN202" s="192">
        <v>4246</v>
      </c>
      <c r="CO202" s="192">
        <v>13126620.661862565</v>
      </c>
      <c r="CP202" s="192">
        <v>4916285.7875298578</v>
      </c>
      <c r="CQ202" s="192">
        <v>-378320</v>
      </c>
      <c r="CS202" s="193">
        <f t="shared" si="86"/>
        <v>12748300.661862565</v>
      </c>
      <c r="CT202" s="194"/>
      <c r="CU202" s="149">
        <v>2784454.4386212835</v>
      </c>
      <c r="CV202" s="194"/>
      <c r="CW202" s="149">
        <v>-292695.54435815685</v>
      </c>
      <c r="CX202" s="192"/>
      <c r="CY202" s="192">
        <f t="shared" si="87"/>
        <v>15240059.556125693</v>
      </c>
      <c r="CZ202" s="195">
        <f t="shared" si="88"/>
        <v>3589.2745068595605</v>
      </c>
      <c r="DA202" s="194"/>
      <c r="DB202" s="149">
        <v>0</v>
      </c>
      <c r="DD202" s="147">
        <f t="shared" si="89"/>
        <v>-801237.7933368776</v>
      </c>
      <c r="DE202" s="148">
        <f t="shared" si="90"/>
        <v>-4.9948440944754466E-2</v>
      </c>
      <c r="DF202" s="149">
        <f t="shared" si="91"/>
        <v>-188.70414350844973</v>
      </c>
      <c r="DH202" s="196">
        <v>43853.018119999993</v>
      </c>
      <c r="DI202" s="197">
        <v>28614.570100000004</v>
      </c>
      <c r="DJ202" s="198">
        <f t="shared" si="92"/>
        <v>-15238.448019999989</v>
      </c>
      <c r="DL202" s="196" t="e">
        <f>#REF!+DJ202</f>
        <v>#REF!</v>
      </c>
      <c r="DM202" s="198" t="e">
        <f t="shared" si="93"/>
        <v>#REF!</v>
      </c>
      <c r="DN202" s="82">
        <v>607</v>
      </c>
      <c r="DO202" s="82" t="s">
        <v>244</v>
      </c>
      <c r="DP202" s="192">
        <v>4307</v>
      </c>
      <c r="DQ202" s="192">
        <v>13742450.452364028</v>
      </c>
      <c r="DR202" s="192">
        <v>4916285.7875298578</v>
      </c>
      <c r="DS202" s="192">
        <v>-496755</v>
      </c>
      <c r="DU202" s="193">
        <v>13364130.452364028</v>
      </c>
      <c r="DV202" s="194"/>
      <c r="DW202" s="149">
        <v>2618832.4691373846</v>
      </c>
      <c r="DX202" s="194"/>
      <c r="DY202" s="149">
        <v>58334.427961158115</v>
      </c>
      <c r="DZ202" s="192"/>
      <c r="EA202" s="192">
        <v>16041297.349462571</v>
      </c>
      <c r="EB202" s="195">
        <v>3724.4711747068891</v>
      </c>
      <c r="ED202" s="196"/>
      <c r="EE202" s="197"/>
      <c r="EF202" s="198">
        <v>-15238.448019999989</v>
      </c>
      <c r="EH202" s="196">
        <v>16026058.901442571</v>
      </c>
      <c r="EI202" s="198">
        <v>1335504.9084535476</v>
      </c>
      <c r="EK202" s="199">
        <v>12</v>
      </c>
    </row>
    <row r="203" spans="1:141" ht="13.8" x14ac:dyDescent="0.25">
      <c r="A203" s="30">
        <v>609</v>
      </c>
      <c r="B203" s="235" t="s">
        <v>833</v>
      </c>
      <c r="C203" s="180">
        <v>83934</v>
      </c>
      <c r="D203" s="180">
        <v>134834150.4224546</v>
      </c>
      <c r="E203" s="181">
        <v>30826473.303407989</v>
      </c>
      <c r="F203" s="200">
        <v>-5719722</v>
      </c>
      <c r="G203" s="181">
        <f t="shared" si="104"/>
        <v>129114428.4224546</v>
      </c>
      <c r="H203" s="183">
        <f t="shared" si="73"/>
        <v>1538.2851814813378</v>
      </c>
      <c r="I203" s="184">
        <v>38330289.799435712</v>
      </c>
      <c r="J203" s="181">
        <f t="shared" si="74"/>
        <v>167444718.2218903</v>
      </c>
      <c r="K203" s="183">
        <f t="shared" si="75"/>
        <v>1994.9569688313472</v>
      </c>
      <c r="L203" s="185">
        <v>4208826.7556160009</v>
      </c>
      <c r="M203" s="185">
        <v>1344611.2736</v>
      </c>
      <c r="N203" s="186">
        <v>-2864215.4820160009</v>
      </c>
      <c r="O203" s="187">
        <v>41926</v>
      </c>
      <c r="P203" s="159">
        <f t="shared" si="76"/>
        <v>164622428.7398743</v>
      </c>
      <c r="Q203" s="188">
        <v>4369904</v>
      </c>
      <c r="R203" s="189"/>
      <c r="S203" s="190"/>
      <c r="U203" s="184"/>
      <c r="W203" s="82">
        <v>608</v>
      </c>
      <c r="X203" s="82" t="s">
        <v>626</v>
      </c>
      <c r="Y203" s="192">
        <v>2089</v>
      </c>
      <c r="Z203" s="192">
        <v>6038807.5180748329</v>
      </c>
      <c r="AA203" s="192">
        <v>1953013.0780425929</v>
      </c>
      <c r="AB203" s="192">
        <v>216467</v>
      </c>
      <c r="AD203" s="193">
        <f t="shared" si="94"/>
        <v>6255274.5180748329</v>
      </c>
      <c r="AE203" s="194"/>
      <c r="AF203" s="149">
        <v>1248436.29943325</v>
      </c>
      <c r="AG203" s="194"/>
      <c r="AH203" s="149">
        <f t="shared" si="95"/>
        <v>-25604.107877894316</v>
      </c>
      <c r="AI203" s="149">
        <v>-36619.828709081412</v>
      </c>
      <c r="AJ203" s="192"/>
      <c r="AK203" s="192">
        <f t="shared" si="96"/>
        <v>7478106.7096301885</v>
      </c>
      <c r="AL203" s="195">
        <f t="shared" si="77"/>
        <v>3579.7542889565289</v>
      </c>
      <c r="AM203" s="194"/>
      <c r="AN203" s="149">
        <v>0</v>
      </c>
      <c r="AP203" s="147">
        <f t="shared" si="78"/>
        <v>-232924.68526738137</v>
      </c>
      <c r="AQ203" s="148">
        <f t="shared" si="79"/>
        <v>-3.0206683560062907E-2</v>
      </c>
      <c r="AR203" s="149">
        <f t="shared" si="97"/>
        <v>-111.5005673850557</v>
      </c>
      <c r="AT203" s="82">
        <v>608</v>
      </c>
      <c r="AU203" s="82" t="s">
        <v>626</v>
      </c>
      <c r="AV203" s="192">
        <v>2089</v>
      </c>
      <c r="AW203" s="192">
        <v>6010632.5836822335</v>
      </c>
      <c r="AX203" s="192">
        <v>1954997.757474344</v>
      </c>
      <c r="AY203" s="192">
        <v>216467</v>
      </c>
      <c r="BA203" s="193">
        <f t="shared" si="98"/>
        <v>6227099.5836822335</v>
      </c>
      <c r="BB203" s="194"/>
      <c r="BC203" s="149">
        <v>1248436.29943325</v>
      </c>
      <c r="BD203" s="194"/>
      <c r="BE203" s="149">
        <v>-36619.828709081412</v>
      </c>
      <c r="BF203" s="192"/>
      <c r="BG203" s="192">
        <f t="shared" si="99"/>
        <v>7438916.0544064017</v>
      </c>
      <c r="BH203" s="195">
        <f t="shared" si="80"/>
        <v>3560.9938029709915</v>
      </c>
      <c r="BI203" s="194"/>
      <c r="BJ203" s="149">
        <v>0</v>
      </c>
      <c r="BL203" s="147">
        <f t="shared" si="81"/>
        <v>-272115.3404911682</v>
      </c>
      <c r="BM203" s="148">
        <f t="shared" si="82"/>
        <v>-3.5289097729679635E-2</v>
      </c>
      <c r="BN203" s="149">
        <f t="shared" si="100"/>
        <v>-130.26105337059272</v>
      </c>
      <c r="BP203" s="82">
        <v>608</v>
      </c>
      <c r="BQ203" s="82" t="s">
        <v>626</v>
      </c>
      <c r="BR203" s="192">
        <v>2089</v>
      </c>
      <c r="BS203" s="192">
        <v>5988123.9499070691</v>
      </c>
      <c r="BT203" s="192">
        <v>1931904.7065530862</v>
      </c>
      <c r="BU203" s="192">
        <v>216467</v>
      </c>
      <c r="BW203" s="193">
        <f t="shared" si="101"/>
        <v>6204590.9499070691</v>
      </c>
      <c r="BX203" s="194"/>
      <c r="BY203" s="149">
        <v>1247057.8597425006</v>
      </c>
      <c r="BZ203" s="194"/>
      <c r="CA203" s="149">
        <v>-170297.08960645983</v>
      </c>
      <c r="CB203" s="192"/>
      <c r="CC203" s="192">
        <f t="shared" si="102"/>
        <v>7281351.7200431097</v>
      </c>
      <c r="CD203" s="195">
        <f t="shared" si="83"/>
        <v>3485.5680804418907</v>
      </c>
      <c r="CE203" s="194"/>
      <c r="CF203" s="149">
        <v>0</v>
      </c>
      <c r="CH203" s="147">
        <f t="shared" si="84"/>
        <v>-429679.67485446017</v>
      </c>
      <c r="CI203" s="148">
        <f t="shared" si="85"/>
        <v>-5.5722724088347178E-2</v>
      </c>
      <c r="CJ203" s="149">
        <f t="shared" si="103"/>
        <v>-205.68677589969371</v>
      </c>
      <c r="CL203" s="82">
        <v>608</v>
      </c>
      <c r="CM203" s="82" t="s">
        <v>626</v>
      </c>
      <c r="CN203" s="192">
        <v>2089</v>
      </c>
      <c r="CO203" s="192">
        <v>5798638.7767592967</v>
      </c>
      <c r="CP203" s="192">
        <v>1892463.3198844981</v>
      </c>
      <c r="CQ203" s="192">
        <v>216467</v>
      </c>
      <c r="CS203" s="193">
        <f t="shared" si="86"/>
        <v>6015105.7767592967</v>
      </c>
      <c r="CT203" s="194"/>
      <c r="CU203" s="149">
        <v>1247057.8597425006</v>
      </c>
      <c r="CV203" s="194"/>
      <c r="CW203" s="149">
        <v>-170297.08960645983</v>
      </c>
      <c r="CX203" s="192"/>
      <c r="CY203" s="192">
        <f t="shared" si="87"/>
        <v>7091866.5468953373</v>
      </c>
      <c r="CZ203" s="195">
        <f t="shared" si="88"/>
        <v>3394.8619180925502</v>
      </c>
      <c r="DA203" s="194"/>
      <c r="DB203" s="149">
        <v>0</v>
      </c>
      <c r="DD203" s="147">
        <f t="shared" si="89"/>
        <v>-619164.84800223261</v>
      </c>
      <c r="DE203" s="148">
        <f t="shared" si="90"/>
        <v>-8.0295983285963185E-2</v>
      </c>
      <c r="DF203" s="149">
        <f t="shared" si="91"/>
        <v>-296.39293824903427</v>
      </c>
      <c r="DH203" s="196">
        <v>89717.891999999993</v>
      </c>
      <c r="DI203" s="197">
        <v>49005.000100000005</v>
      </c>
      <c r="DJ203" s="198">
        <f t="shared" si="92"/>
        <v>-40712.891899999988</v>
      </c>
      <c r="DL203" s="196" t="e">
        <f>#REF!+DJ203</f>
        <v>#REF!</v>
      </c>
      <c r="DM203" s="198" t="e">
        <f t="shared" si="93"/>
        <v>#REF!</v>
      </c>
      <c r="DN203" s="82">
        <v>608</v>
      </c>
      <c r="DO203" s="82" t="s">
        <v>832</v>
      </c>
      <c r="DP203" s="192">
        <v>2146</v>
      </c>
      <c r="DQ203" s="192">
        <v>6287278.6562197134</v>
      </c>
      <c r="DR203" s="192">
        <v>1892463.3198844991</v>
      </c>
      <c r="DS203" s="192">
        <v>243949</v>
      </c>
      <c r="DU203" s="193">
        <v>6503745.6562197134</v>
      </c>
      <c r="DV203" s="194"/>
      <c r="DW203" s="149">
        <v>1173345.4074942921</v>
      </c>
      <c r="DX203" s="194"/>
      <c r="DY203" s="149">
        <v>33940.331183564391</v>
      </c>
      <c r="DZ203" s="192"/>
      <c r="EA203" s="192">
        <v>7711031.3948975699</v>
      </c>
      <c r="EB203" s="195">
        <v>3593.2112744163887</v>
      </c>
      <c r="ED203" s="196"/>
      <c r="EE203" s="197"/>
      <c r="EF203" s="198">
        <v>-40712.891899999988</v>
      </c>
      <c r="EH203" s="196">
        <v>7670318.5029975697</v>
      </c>
      <c r="EI203" s="198">
        <v>639193.20858313085</v>
      </c>
      <c r="EK203" s="199">
        <v>4</v>
      </c>
    </row>
    <row r="204" spans="1:141" ht="13.8" x14ac:dyDescent="0.25">
      <c r="A204" s="30">
        <v>611</v>
      </c>
      <c r="B204" s="235" t="s">
        <v>834</v>
      </c>
      <c r="C204" s="180">
        <v>5035</v>
      </c>
      <c r="D204" s="180">
        <v>5465901.0100686913</v>
      </c>
      <c r="E204" s="181">
        <v>709404.43955185253</v>
      </c>
      <c r="F204" s="200">
        <v>-1252808</v>
      </c>
      <c r="G204" s="181">
        <f t="shared" si="104"/>
        <v>4213093.0100686913</v>
      </c>
      <c r="H204" s="183">
        <f t="shared" si="73"/>
        <v>836.76127310202412</v>
      </c>
      <c r="I204" s="184">
        <v>2006895.7213679228</v>
      </c>
      <c r="J204" s="181">
        <f t="shared" si="74"/>
        <v>6219988.7314366139</v>
      </c>
      <c r="K204" s="183">
        <f t="shared" si="75"/>
        <v>1235.3502942277287</v>
      </c>
      <c r="L204" s="185">
        <v>177963.2568</v>
      </c>
      <c r="M204" s="185">
        <v>158189.56160000002</v>
      </c>
      <c r="N204" s="186">
        <v>-19773.695199999987</v>
      </c>
      <c r="O204" s="187">
        <v>-2467</v>
      </c>
      <c r="P204" s="159">
        <f t="shared" si="76"/>
        <v>6197748.036236614</v>
      </c>
      <c r="Q204" s="188">
        <v>410057</v>
      </c>
      <c r="R204" s="189"/>
      <c r="S204" s="190"/>
      <c r="U204" s="184"/>
      <c r="W204" s="82">
        <v>609</v>
      </c>
      <c r="X204" s="82" t="s">
        <v>627</v>
      </c>
      <c r="Y204" s="192">
        <v>83934</v>
      </c>
      <c r="Z204" s="192">
        <v>134801548.42636007</v>
      </c>
      <c r="AA204" s="192">
        <v>30826473.303407989</v>
      </c>
      <c r="AB204" s="192">
        <v>-5895476</v>
      </c>
      <c r="AD204" s="193">
        <f t="shared" si="94"/>
        <v>128906072.42636007</v>
      </c>
      <c r="AE204" s="194"/>
      <c r="AF204" s="149">
        <v>39616625.377842709</v>
      </c>
      <c r="AG204" s="194"/>
      <c r="AH204" s="149">
        <f t="shared" si="95"/>
        <v>-1175390.39684693</v>
      </c>
      <c r="AI204" s="149">
        <v>-1681081.614095028</v>
      </c>
      <c r="AJ204" s="192"/>
      <c r="AK204" s="192">
        <f t="shared" si="96"/>
        <v>167347307.40735587</v>
      </c>
      <c r="AL204" s="195">
        <f t="shared" si="77"/>
        <v>1993.7964044053169</v>
      </c>
      <c r="AM204" s="194"/>
      <c r="AN204" s="149">
        <v>0</v>
      </c>
      <c r="AP204" s="147">
        <f t="shared" si="78"/>
        <v>-9136632.1098704338</v>
      </c>
      <c r="AQ204" s="148">
        <f t="shared" si="79"/>
        <v>-5.1770331820922562E-2</v>
      </c>
      <c r="AR204" s="149">
        <f t="shared" si="97"/>
        <v>-108.85495877559075</v>
      </c>
      <c r="AT204" s="82">
        <v>609</v>
      </c>
      <c r="AU204" s="82" t="s">
        <v>627</v>
      </c>
      <c r="AV204" s="192">
        <v>83934</v>
      </c>
      <c r="AW204" s="192">
        <v>134123477.00659183</v>
      </c>
      <c r="AX204" s="192">
        <v>31066145.349165741</v>
      </c>
      <c r="AY204" s="192">
        <v>-5895476</v>
      </c>
      <c r="BA204" s="193">
        <f t="shared" si="98"/>
        <v>128228001.00659183</v>
      </c>
      <c r="BB204" s="194"/>
      <c r="BC204" s="149">
        <v>39616625.377842709</v>
      </c>
      <c r="BD204" s="194"/>
      <c r="BE204" s="149">
        <v>-1681081.614095028</v>
      </c>
      <c r="BF204" s="192"/>
      <c r="BG204" s="192">
        <f t="shared" si="99"/>
        <v>166163544.77033949</v>
      </c>
      <c r="BH204" s="195">
        <f t="shared" si="80"/>
        <v>1979.6929107434353</v>
      </c>
      <c r="BI204" s="194"/>
      <c r="BJ204" s="149">
        <v>0</v>
      </c>
      <c r="BL204" s="147">
        <f t="shared" si="81"/>
        <v>-10320394.74688682</v>
      </c>
      <c r="BM204" s="148">
        <f t="shared" si="82"/>
        <v>-5.847781262770068E-2</v>
      </c>
      <c r="BN204" s="149">
        <f t="shared" si="100"/>
        <v>-122.95845243747253</v>
      </c>
      <c r="BP204" s="82">
        <v>609</v>
      </c>
      <c r="BQ204" s="82" t="s">
        <v>627</v>
      </c>
      <c r="BR204" s="192">
        <v>83934</v>
      </c>
      <c r="BS204" s="192">
        <v>135291126.74501801</v>
      </c>
      <c r="BT204" s="192">
        <v>32140113.137513965</v>
      </c>
      <c r="BU204" s="192">
        <v>-5895476</v>
      </c>
      <c r="BW204" s="193">
        <f t="shared" si="101"/>
        <v>129395650.74501801</v>
      </c>
      <c r="BX204" s="194"/>
      <c r="BY204" s="149">
        <v>39376971.70215115</v>
      </c>
      <c r="BZ204" s="194"/>
      <c r="CA204" s="149">
        <v>-7817712.8720516711</v>
      </c>
      <c r="CB204" s="192"/>
      <c r="CC204" s="192">
        <f t="shared" si="102"/>
        <v>160954909.57511747</v>
      </c>
      <c r="CD204" s="195">
        <f t="shared" si="83"/>
        <v>1917.6365903581084</v>
      </c>
      <c r="CE204" s="194"/>
      <c r="CF204" s="149">
        <v>0</v>
      </c>
      <c r="CH204" s="147">
        <f t="shared" si="84"/>
        <v>-15529029.94210884</v>
      </c>
      <c r="CI204" s="148">
        <f t="shared" si="85"/>
        <v>-8.7991179166720015E-2</v>
      </c>
      <c r="CJ204" s="149">
        <f t="shared" si="103"/>
        <v>-185.01477282279933</v>
      </c>
      <c r="CL204" s="82">
        <v>609</v>
      </c>
      <c r="CM204" s="82" t="s">
        <v>627</v>
      </c>
      <c r="CN204" s="192">
        <v>83934</v>
      </c>
      <c r="CO204" s="192">
        <v>126433672.47308579</v>
      </c>
      <c r="CP204" s="192">
        <v>28748771.007993169</v>
      </c>
      <c r="CQ204" s="192">
        <v>-5895476</v>
      </c>
      <c r="CS204" s="193">
        <f t="shared" si="86"/>
        <v>120538196.47308579</v>
      </c>
      <c r="CT204" s="194"/>
      <c r="CU204" s="149">
        <v>39376971.70215115</v>
      </c>
      <c r="CV204" s="194"/>
      <c r="CW204" s="149">
        <v>-7817712.8720516711</v>
      </c>
      <c r="CX204" s="192"/>
      <c r="CY204" s="192">
        <f t="shared" si="87"/>
        <v>152097455.30318528</v>
      </c>
      <c r="CZ204" s="195">
        <f t="shared" si="88"/>
        <v>1812.1077906829805</v>
      </c>
      <c r="DA204" s="194"/>
      <c r="DB204" s="149">
        <v>0</v>
      </c>
      <c r="DD204" s="147">
        <f t="shared" si="89"/>
        <v>-24386484.214041024</v>
      </c>
      <c r="DE204" s="148">
        <f t="shared" si="90"/>
        <v>-0.13817962292064939</v>
      </c>
      <c r="DF204" s="149">
        <f t="shared" si="91"/>
        <v>-290.54357249792724</v>
      </c>
      <c r="DH204" s="196">
        <v>4153439.5137460004</v>
      </c>
      <c r="DI204" s="197">
        <v>1308114.0526000003</v>
      </c>
      <c r="DJ204" s="198">
        <f t="shared" si="92"/>
        <v>-2845325.4611459998</v>
      </c>
      <c r="DL204" s="196" t="e">
        <f>#REF!+DJ204</f>
        <v>#REF!</v>
      </c>
      <c r="DM204" s="198" t="e">
        <f t="shared" si="93"/>
        <v>#REF!</v>
      </c>
      <c r="DN204" s="82">
        <v>609</v>
      </c>
      <c r="DO204" s="82" t="s">
        <v>833</v>
      </c>
      <c r="DP204" s="192">
        <v>84403</v>
      </c>
      <c r="DQ204" s="192">
        <v>144068667.94092387</v>
      </c>
      <c r="DR204" s="192">
        <v>28748771.007993169</v>
      </c>
      <c r="DS204" s="192">
        <v>-5775149</v>
      </c>
      <c r="DU204" s="193">
        <v>138173191.94092387</v>
      </c>
      <c r="DV204" s="194"/>
      <c r="DW204" s="149">
        <v>36752671.937112451</v>
      </c>
      <c r="DX204" s="194"/>
      <c r="DY204" s="149">
        <v>1558075.639189994</v>
      </c>
      <c r="DZ204" s="192"/>
      <c r="EA204" s="192">
        <v>176483939.51722631</v>
      </c>
      <c r="EB204" s="195">
        <v>2090.967613914509</v>
      </c>
      <c r="ED204" s="196"/>
      <c r="EE204" s="197"/>
      <c r="EF204" s="198">
        <v>-2845325.4611459998</v>
      </c>
      <c r="EH204" s="196">
        <v>173638614.05608031</v>
      </c>
      <c r="EI204" s="198">
        <v>14469884.50467336</v>
      </c>
      <c r="EK204" s="199">
        <v>4</v>
      </c>
    </row>
    <row r="205" spans="1:141" ht="13.8" x14ac:dyDescent="0.25">
      <c r="A205" s="30">
        <v>614</v>
      </c>
      <c r="B205" s="235" t="s">
        <v>248</v>
      </c>
      <c r="C205" s="180">
        <v>3183</v>
      </c>
      <c r="D205" s="180">
        <v>15605270.743158817</v>
      </c>
      <c r="E205" s="181">
        <v>3559863.4631539765</v>
      </c>
      <c r="F205" s="182">
        <v>223532</v>
      </c>
      <c r="G205" s="181">
        <f t="shared" si="104"/>
        <v>15828802.743158817</v>
      </c>
      <c r="H205" s="183">
        <f t="shared" si="73"/>
        <v>4972.9194920385853</v>
      </c>
      <c r="I205" s="184">
        <v>2243106.9438528954</v>
      </c>
      <c r="J205" s="181">
        <f t="shared" si="74"/>
        <v>18071909.687011711</v>
      </c>
      <c r="K205" s="183">
        <f t="shared" si="75"/>
        <v>5677.6342089260797</v>
      </c>
      <c r="L205" s="185">
        <v>100945.42528</v>
      </c>
      <c r="M205" s="185">
        <v>0</v>
      </c>
      <c r="N205" s="186">
        <v>-100945.42528</v>
      </c>
      <c r="O205" s="187">
        <v>4181</v>
      </c>
      <c r="P205" s="159">
        <f t="shared" si="76"/>
        <v>17975145.26173171</v>
      </c>
      <c r="Q205" s="188">
        <v>272220</v>
      </c>
      <c r="R205" s="189"/>
      <c r="S205" s="190"/>
      <c r="U205" s="184"/>
      <c r="W205" s="82">
        <v>611</v>
      </c>
      <c r="X205" s="82" t="s">
        <v>628</v>
      </c>
      <c r="Y205" s="192">
        <v>5035</v>
      </c>
      <c r="Z205" s="192">
        <v>5459984.1715048598</v>
      </c>
      <c r="AA205" s="192">
        <v>709404.43955185253</v>
      </c>
      <c r="AB205" s="192">
        <v>-1222773</v>
      </c>
      <c r="AD205" s="193">
        <f t="shared" si="94"/>
        <v>4237211.1715048598</v>
      </c>
      <c r="AE205" s="194"/>
      <c r="AF205" s="149">
        <v>2084481.5940960487</v>
      </c>
      <c r="AG205" s="194"/>
      <c r="AH205" s="149">
        <f t="shared" si="95"/>
        <v>-72570.724084044719</v>
      </c>
      <c r="AI205" s="149">
        <v>-103793.01235276164</v>
      </c>
      <c r="AJ205" s="192"/>
      <c r="AK205" s="192">
        <f t="shared" si="96"/>
        <v>6249122.0415168637</v>
      </c>
      <c r="AL205" s="195">
        <f t="shared" si="77"/>
        <v>1241.1364531314525</v>
      </c>
      <c r="AM205" s="194"/>
      <c r="AN205" s="149">
        <v>0</v>
      </c>
      <c r="AP205" s="147">
        <f t="shared" si="78"/>
        <v>-1404524.3445657641</v>
      </c>
      <c r="AQ205" s="148">
        <f t="shared" si="79"/>
        <v>-0.18351048294049066</v>
      </c>
      <c r="AR205" s="149">
        <f t="shared" si="97"/>
        <v>-278.9522034887317</v>
      </c>
      <c r="AT205" s="82">
        <v>611</v>
      </c>
      <c r="AU205" s="82" t="s">
        <v>628</v>
      </c>
      <c r="AV205" s="192">
        <v>5035</v>
      </c>
      <c r="AW205" s="192">
        <v>5443999.8268641206</v>
      </c>
      <c r="AX205" s="192">
        <v>735482.96058727347</v>
      </c>
      <c r="AY205" s="192">
        <v>-1222773</v>
      </c>
      <c r="BA205" s="193">
        <f t="shared" si="98"/>
        <v>4221226.8268641206</v>
      </c>
      <c r="BB205" s="194"/>
      <c r="BC205" s="149">
        <v>2084481.5940960487</v>
      </c>
      <c r="BD205" s="194"/>
      <c r="BE205" s="149">
        <v>-103793.01235276164</v>
      </c>
      <c r="BF205" s="192"/>
      <c r="BG205" s="192">
        <f t="shared" si="99"/>
        <v>6201915.4086074075</v>
      </c>
      <c r="BH205" s="195">
        <f t="shared" si="80"/>
        <v>1231.7607564264961</v>
      </c>
      <c r="BI205" s="194"/>
      <c r="BJ205" s="149">
        <v>0</v>
      </c>
      <c r="BL205" s="147">
        <f t="shared" si="81"/>
        <v>-1451730.9774752203</v>
      </c>
      <c r="BM205" s="148">
        <f t="shared" si="82"/>
        <v>-0.1896783447057398</v>
      </c>
      <c r="BN205" s="149">
        <f t="shared" si="100"/>
        <v>-288.32790019368827</v>
      </c>
      <c r="BP205" s="82">
        <v>611</v>
      </c>
      <c r="BQ205" s="82" t="s">
        <v>628</v>
      </c>
      <c r="BR205" s="192">
        <v>5035</v>
      </c>
      <c r="BS205" s="192">
        <v>5650218.4176766668</v>
      </c>
      <c r="BT205" s="192">
        <v>937602.92166725686</v>
      </c>
      <c r="BU205" s="192">
        <v>-1222773</v>
      </c>
      <c r="BW205" s="193">
        <f t="shared" si="101"/>
        <v>4427445.4176766668</v>
      </c>
      <c r="BX205" s="194"/>
      <c r="BY205" s="149">
        <v>2053196.6330699257</v>
      </c>
      <c r="BZ205" s="194"/>
      <c r="CA205" s="149">
        <v>-482679.69972178561</v>
      </c>
      <c r="CB205" s="192"/>
      <c r="CC205" s="192">
        <f t="shared" si="102"/>
        <v>5997962.3510248074</v>
      </c>
      <c r="CD205" s="195">
        <f t="shared" si="83"/>
        <v>1191.2536943445496</v>
      </c>
      <c r="CE205" s="194"/>
      <c r="CF205" s="149">
        <v>0</v>
      </c>
      <c r="CH205" s="147">
        <f t="shared" si="84"/>
        <v>-1655684.0350578204</v>
      </c>
      <c r="CI205" s="148">
        <f t="shared" si="85"/>
        <v>-0.21632617337384599</v>
      </c>
      <c r="CJ205" s="149">
        <f t="shared" si="103"/>
        <v>-328.83496227563461</v>
      </c>
      <c r="CL205" s="82">
        <v>611</v>
      </c>
      <c r="CM205" s="82" t="s">
        <v>628</v>
      </c>
      <c r="CN205" s="192">
        <v>5035</v>
      </c>
      <c r="CO205" s="192">
        <v>5420769.6298854407</v>
      </c>
      <c r="CP205" s="192">
        <v>898511.30159049039</v>
      </c>
      <c r="CQ205" s="192">
        <v>-1222773</v>
      </c>
      <c r="CS205" s="193">
        <f t="shared" si="86"/>
        <v>4197996.6298854407</v>
      </c>
      <c r="CT205" s="194"/>
      <c r="CU205" s="149">
        <v>2053196.6330699257</v>
      </c>
      <c r="CV205" s="194"/>
      <c r="CW205" s="149">
        <v>-482679.69972178561</v>
      </c>
      <c r="CX205" s="192"/>
      <c r="CY205" s="192">
        <f t="shared" si="87"/>
        <v>5768513.5632335814</v>
      </c>
      <c r="CZ205" s="195">
        <f t="shared" si="88"/>
        <v>1145.6829321218631</v>
      </c>
      <c r="DA205" s="194"/>
      <c r="DB205" s="149">
        <v>0</v>
      </c>
      <c r="DD205" s="147">
        <f t="shared" si="89"/>
        <v>-1885132.8228490464</v>
      </c>
      <c r="DE205" s="148">
        <f t="shared" si="90"/>
        <v>-0.24630518941624577</v>
      </c>
      <c r="DF205" s="149">
        <f t="shared" si="91"/>
        <v>-374.40572449832104</v>
      </c>
      <c r="DH205" s="196">
        <v>239247.71200000006</v>
      </c>
      <c r="DI205" s="197">
        <v>111671.5883</v>
      </c>
      <c r="DJ205" s="198">
        <f t="shared" si="92"/>
        <v>-127576.12370000005</v>
      </c>
      <c r="DL205" s="196" t="e">
        <f>#REF!+DJ205</f>
        <v>#REF!</v>
      </c>
      <c r="DM205" s="198" t="e">
        <f t="shared" si="93"/>
        <v>#REF!</v>
      </c>
      <c r="DN205" s="82">
        <v>611</v>
      </c>
      <c r="DO205" s="82" t="s">
        <v>834</v>
      </c>
      <c r="DP205" s="192">
        <v>5068</v>
      </c>
      <c r="DQ205" s="192">
        <v>6853675.545043637</v>
      </c>
      <c r="DR205" s="192">
        <v>898511.30159049039</v>
      </c>
      <c r="DS205" s="192">
        <v>-1226912</v>
      </c>
      <c r="DU205" s="193">
        <v>5630902.545043637</v>
      </c>
      <c r="DV205" s="194"/>
      <c r="DW205" s="149">
        <v>1926545.4434200244</v>
      </c>
      <c r="DX205" s="194"/>
      <c r="DY205" s="149">
        <v>96198.39761896625</v>
      </c>
      <c r="DZ205" s="192"/>
      <c r="EA205" s="192">
        <v>7653646.3860826278</v>
      </c>
      <c r="EB205" s="195">
        <v>1510.1906839152778</v>
      </c>
      <c r="ED205" s="196"/>
      <c r="EE205" s="197"/>
      <c r="EF205" s="198">
        <v>-127576.12370000005</v>
      </c>
      <c r="EH205" s="196">
        <v>7526070.2623826275</v>
      </c>
      <c r="EI205" s="198">
        <v>627172.52186521899</v>
      </c>
      <c r="EK205" s="199">
        <v>1</v>
      </c>
    </row>
    <row r="206" spans="1:141" ht="13.8" x14ac:dyDescent="0.25">
      <c r="A206" s="30">
        <v>615</v>
      </c>
      <c r="B206" s="235" t="s">
        <v>249</v>
      </c>
      <c r="C206" s="180">
        <v>7873</v>
      </c>
      <c r="D206" s="180">
        <v>34281932.74460756</v>
      </c>
      <c r="E206" s="181">
        <v>8777120.6599629205</v>
      </c>
      <c r="F206" s="200">
        <v>-289009</v>
      </c>
      <c r="G206" s="181">
        <f t="shared" si="104"/>
        <v>33992923.74460756</v>
      </c>
      <c r="H206" s="183">
        <f t="shared" si="73"/>
        <v>4317.6582934850194</v>
      </c>
      <c r="I206" s="184">
        <v>4595370.1726597799</v>
      </c>
      <c r="J206" s="181">
        <f t="shared" si="74"/>
        <v>38588293.917267337</v>
      </c>
      <c r="K206" s="183">
        <f t="shared" si="75"/>
        <v>4901.3456010754908</v>
      </c>
      <c r="L206" s="185">
        <v>69022.999360000002</v>
      </c>
      <c r="M206" s="185">
        <v>88199.216</v>
      </c>
      <c r="N206" s="186">
        <v>19176.216639999999</v>
      </c>
      <c r="O206" s="187">
        <v>1124</v>
      </c>
      <c r="P206" s="159">
        <f t="shared" si="76"/>
        <v>38608594.13390734</v>
      </c>
      <c r="Q206" s="188">
        <v>543486</v>
      </c>
      <c r="R206" s="189"/>
      <c r="S206" s="190"/>
      <c r="U206" s="184"/>
      <c r="W206" s="82">
        <v>614</v>
      </c>
      <c r="X206" s="82" t="s">
        <v>629</v>
      </c>
      <c r="Y206" s="192">
        <v>3183</v>
      </c>
      <c r="Z206" s="192">
        <v>15604849.415764406</v>
      </c>
      <c r="AA206" s="192">
        <v>3559863.4631539765</v>
      </c>
      <c r="AB206" s="192">
        <v>64344</v>
      </c>
      <c r="AD206" s="193">
        <f t="shared" si="94"/>
        <v>15669193.415764406</v>
      </c>
      <c r="AE206" s="194"/>
      <c r="AF206" s="149">
        <v>2289208.5424307301</v>
      </c>
      <c r="AG206" s="194"/>
      <c r="AH206" s="149">
        <f t="shared" si="95"/>
        <v>-38573.257265486769</v>
      </c>
      <c r="AI206" s="149">
        <v>-55168.728414591547</v>
      </c>
      <c r="AJ206" s="192"/>
      <c r="AK206" s="192">
        <f t="shared" si="96"/>
        <v>17919828.700929649</v>
      </c>
      <c r="AL206" s="195">
        <f t="shared" si="77"/>
        <v>5629.8550741217878</v>
      </c>
      <c r="AM206" s="194"/>
      <c r="AN206" s="149">
        <v>0</v>
      </c>
      <c r="AP206" s="147">
        <f t="shared" si="78"/>
        <v>-313775.93030873314</v>
      </c>
      <c r="AQ206" s="148">
        <f t="shared" si="79"/>
        <v>-1.7208661515626066E-2</v>
      </c>
      <c r="AR206" s="149">
        <f t="shared" si="97"/>
        <v>-98.578677445407834</v>
      </c>
      <c r="AT206" s="82">
        <v>614</v>
      </c>
      <c r="AU206" s="82" t="s">
        <v>629</v>
      </c>
      <c r="AV206" s="192">
        <v>3183</v>
      </c>
      <c r="AW206" s="192">
        <v>15594336.326166347</v>
      </c>
      <c r="AX206" s="192">
        <v>3573936.58945827</v>
      </c>
      <c r="AY206" s="192">
        <v>64344</v>
      </c>
      <c r="BA206" s="193">
        <f t="shared" si="98"/>
        <v>15658680.326166347</v>
      </c>
      <c r="BB206" s="194"/>
      <c r="BC206" s="149">
        <v>2289208.5424307301</v>
      </c>
      <c r="BD206" s="194"/>
      <c r="BE206" s="149">
        <v>-55168.728414591547</v>
      </c>
      <c r="BF206" s="192"/>
      <c r="BG206" s="192">
        <f t="shared" si="99"/>
        <v>17892720.140182484</v>
      </c>
      <c r="BH206" s="195">
        <f t="shared" si="80"/>
        <v>5621.3384040786941</v>
      </c>
      <c r="BI206" s="194"/>
      <c r="BJ206" s="149">
        <v>0</v>
      </c>
      <c r="BL206" s="147">
        <f t="shared" si="81"/>
        <v>-340884.49105589837</v>
      </c>
      <c r="BM206" s="148">
        <f t="shared" si="82"/>
        <v>-1.8695397753216849E-2</v>
      </c>
      <c r="BN206" s="149">
        <f t="shared" si="100"/>
        <v>-107.09534748850091</v>
      </c>
      <c r="BP206" s="82">
        <v>614</v>
      </c>
      <c r="BQ206" s="82" t="s">
        <v>629</v>
      </c>
      <c r="BR206" s="192">
        <v>3183</v>
      </c>
      <c r="BS206" s="192">
        <v>15745151.441642875</v>
      </c>
      <c r="BT206" s="192">
        <v>3720985.6291892342</v>
      </c>
      <c r="BU206" s="192">
        <v>64344</v>
      </c>
      <c r="BW206" s="193">
        <f t="shared" si="101"/>
        <v>15809495.441642875</v>
      </c>
      <c r="BX206" s="194"/>
      <c r="BY206" s="149">
        <v>2294322.6140555926</v>
      </c>
      <c r="BZ206" s="194"/>
      <c r="CA206" s="149">
        <v>-256557.01344021424</v>
      </c>
      <c r="CB206" s="192"/>
      <c r="CC206" s="192">
        <f t="shared" si="102"/>
        <v>17847261.042258255</v>
      </c>
      <c r="CD206" s="195">
        <f t="shared" si="83"/>
        <v>5607.0565637003629</v>
      </c>
      <c r="CE206" s="194"/>
      <c r="CF206" s="149">
        <v>0</v>
      </c>
      <c r="CH206" s="147">
        <f t="shared" si="84"/>
        <v>-386343.58898012713</v>
      </c>
      <c r="CI206" s="148">
        <f t="shared" si="85"/>
        <v>-2.118854701490188E-2</v>
      </c>
      <c r="CJ206" s="149">
        <f t="shared" si="103"/>
        <v>-121.37718786683227</v>
      </c>
      <c r="CL206" s="82">
        <v>614</v>
      </c>
      <c r="CM206" s="82" t="s">
        <v>629</v>
      </c>
      <c r="CN206" s="192">
        <v>3183</v>
      </c>
      <c r="CO206" s="192">
        <v>15399282.505639693</v>
      </c>
      <c r="CP206" s="192">
        <v>3661034.5473958161</v>
      </c>
      <c r="CQ206" s="192">
        <v>64344</v>
      </c>
      <c r="CS206" s="193">
        <f t="shared" si="86"/>
        <v>15463626.505639693</v>
      </c>
      <c r="CT206" s="194"/>
      <c r="CU206" s="149">
        <v>2294322.6140555926</v>
      </c>
      <c r="CV206" s="194"/>
      <c r="CW206" s="149">
        <v>-256557.01344021424</v>
      </c>
      <c r="CX206" s="192"/>
      <c r="CY206" s="192">
        <f t="shared" si="87"/>
        <v>17501392.106255069</v>
      </c>
      <c r="CZ206" s="195">
        <f t="shared" si="88"/>
        <v>5498.3952580129026</v>
      </c>
      <c r="DA206" s="194"/>
      <c r="DB206" s="149">
        <v>0</v>
      </c>
      <c r="DD206" s="147">
        <f t="shared" si="89"/>
        <v>-732212.52498331293</v>
      </c>
      <c r="DE206" s="148">
        <f t="shared" si="90"/>
        <v>-4.0157310624628961E-2</v>
      </c>
      <c r="DF206" s="149">
        <f t="shared" si="91"/>
        <v>-230.03849355429247</v>
      </c>
      <c r="DH206" s="196">
        <v>77483.633999999991</v>
      </c>
      <c r="DI206" s="197">
        <v>32692.6561</v>
      </c>
      <c r="DJ206" s="198">
        <f t="shared" si="92"/>
        <v>-44790.977899999991</v>
      </c>
      <c r="DL206" s="196" t="e">
        <f>#REF!+DJ206</f>
        <v>#REF!</v>
      </c>
      <c r="DM206" s="198" t="e">
        <f t="shared" si="93"/>
        <v>#REF!</v>
      </c>
      <c r="DN206" s="82">
        <v>614</v>
      </c>
      <c r="DO206" s="82" t="s">
        <v>248</v>
      </c>
      <c r="DP206" s="192">
        <v>3237</v>
      </c>
      <c r="DQ206" s="192">
        <v>15956653.243761132</v>
      </c>
      <c r="DR206" s="192">
        <v>3661034.5473958175</v>
      </c>
      <c r="DS206" s="192">
        <v>131692</v>
      </c>
      <c r="DU206" s="193">
        <v>16020997.243761132</v>
      </c>
      <c r="DV206" s="194"/>
      <c r="DW206" s="149">
        <v>2161475.3925663293</v>
      </c>
      <c r="DX206" s="194"/>
      <c r="DY206" s="149">
        <v>51131.994910921028</v>
      </c>
      <c r="DZ206" s="192"/>
      <c r="EA206" s="192">
        <v>18233604.631238382</v>
      </c>
      <c r="EB206" s="195">
        <v>5632.8713720229789</v>
      </c>
      <c r="ED206" s="196"/>
      <c r="EE206" s="197"/>
      <c r="EF206" s="198">
        <v>-44790.977899999991</v>
      </c>
      <c r="EH206" s="196">
        <v>18188813.653338384</v>
      </c>
      <c r="EI206" s="198">
        <v>1515734.4711115321</v>
      </c>
      <c r="EK206" s="199">
        <v>19</v>
      </c>
    </row>
    <row r="207" spans="1:141" ht="13.8" x14ac:dyDescent="0.25">
      <c r="A207" s="30">
        <v>616</v>
      </c>
      <c r="B207" s="235" t="s">
        <v>250</v>
      </c>
      <c r="C207" s="180">
        <v>1860</v>
      </c>
      <c r="D207" s="180">
        <v>3314224.9078309415</v>
      </c>
      <c r="E207" s="181">
        <v>1107521.5286296082</v>
      </c>
      <c r="F207" s="200">
        <v>-499962</v>
      </c>
      <c r="G207" s="181">
        <f t="shared" si="104"/>
        <v>2814262.9078309415</v>
      </c>
      <c r="H207" s="183">
        <f t="shared" ref="H207:H270" si="105">G207/C207</f>
        <v>1513.0445741026567</v>
      </c>
      <c r="I207" s="184">
        <v>1073920.6873849654</v>
      </c>
      <c r="J207" s="181">
        <f t="shared" ref="J207:J270" si="106">G207+I207</f>
        <v>3888183.5952159069</v>
      </c>
      <c r="K207" s="183">
        <f t="shared" ref="K207:K270" si="107">J207/C207</f>
        <v>2090.4212877504874</v>
      </c>
      <c r="L207" s="185">
        <v>885577.03135999991</v>
      </c>
      <c r="M207" s="185">
        <v>14225.68</v>
      </c>
      <c r="N207" s="186">
        <v>-871351.35135999986</v>
      </c>
      <c r="O207" s="187">
        <v>892</v>
      </c>
      <c r="P207" s="159">
        <f t="shared" ref="P207:P270" si="108">J207+N207+O207</f>
        <v>3017724.2438559071</v>
      </c>
      <c r="Q207" s="188">
        <v>97405</v>
      </c>
      <c r="R207" s="189"/>
      <c r="S207" s="190"/>
      <c r="U207" s="184"/>
      <c r="W207" s="82">
        <v>615</v>
      </c>
      <c r="X207" s="82" t="s">
        <v>630</v>
      </c>
      <c r="Y207" s="192">
        <v>7873</v>
      </c>
      <c r="Z207" s="192">
        <v>34270886.878275707</v>
      </c>
      <c r="AA207" s="192">
        <v>8777120.6599629205</v>
      </c>
      <c r="AB207" s="192">
        <v>-10153</v>
      </c>
      <c r="AD207" s="193">
        <f t="shared" si="94"/>
        <v>34260733.878275707</v>
      </c>
      <c r="AE207" s="194"/>
      <c r="AF207" s="149">
        <v>4687111.9020782067</v>
      </c>
      <c r="AG207" s="194"/>
      <c r="AH207" s="149">
        <f t="shared" si="95"/>
        <v>-86662.205559719747</v>
      </c>
      <c r="AI207" s="149">
        <v>-123947.10795169222</v>
      </c>
      <c r="AJ207" s="192"/>
      <c r="AK207" s="192">
        <f t="shared" si="96"/>
        <v>38861183.574794188</v>
      </c>
      <c r="AL207" s="195">
        <f t="shared" ref="AL207:AL270" si="109">AK207/Y207</f>
        <v>4936.0070589094612</v>
      </c>
      <c r="AM207" s="194"/>
      <c r="AN207" s="149">
        <v>0</v>
      </c>
      <c r="AP207" s="147">
        <f t="shared" ref="AP207:AP270" si="110">AK207-$EA207</f>
        <v>-645663.95038022101</v>
      </c>
      <c r="AQ207" s="148">
        <f t="shared" ref="AQ207:AQ270" si="111">AP207/$EA207</f>
        <v>-1.6343089637025413E-2</v>
      </c>
      <c r="AR207" s="149">
        <f t="shared" si="97"/>
        <v>-82.009900975513915</v>
      </c>
      <c r="AT207" s="82">
        <v>615</v>
      </c>
      <c r="AU207" s="82" t="s">
        <v>630</v>
      </c>
      <c r="AV207" s="192">
        <v>7873</v>
      </c>
      <c r="AW207" s="192">
        <v>34161022.647836685</v>
      </c>
      <c r="AX207" s="192">
        <v>8779066.7645044476</v>
      </c>
      <c r="AY207" s="192">
        <v>-10153</v>
      </c>
      <c r="BA207" s="193">
        <f t="shared" si="98"/>
        <v>34150869.647836685</v>
      </c>
      <c r="BB207" s="194"/>
      <c r="BC207" s="149">
        <v>4687111.9020782067</v>
      </c>
      <c r="BD207" s="194"/>
      <c r="BE207" s="149">
        <v>-123947.10795169222</v>
      </c>
      <c r="BF207" s="192"/>
      <c r="BG207" s="192">
        <f t="shared" si="99"/>
        <v>38714034.441963196</v>
      </c>
      <c r="BH207" s="195">
        <f t="shared" ref="BH207:BH270" si="112">BG207/AV207</f>
        <v>4917.3167079846562</v>
      </c>
      <c r="BI207" s="194"/>
      <c r="BJ207" s="149">
        <v>0</v>
      </c>
      <c r="BL207" s="147">
        <f t="shared" ref="BL207:BL270" si="113">BG207-$EA207</f>
        <v>-792813.08321121335</v>
      </c>
      <c r="BM207" s="148">
        <f t="shared" ref="BM207:BM270" si="114">BL207/$EA207</f>
        <v>-2.0067738452328295E-2</v>
      </c>
      <c r="BN207" s="149">
        <f t="shared" si="100"/>
        <v>-100.70025190031923</v>
      </c>
      <c r="BP207" s="82">
        <v>615</v>
      </c>
      <c r="BQ207" s="82" t="s">
        <v>630</v>
      </c>
      <c r="BR207" s="192">
        <v>7873</v>
      </c>
      <c r="BS207" s="192">
        <v>34273632.556657232</v>
      </c>
      <c r="BT207" s="192">
        <v>8889482.401580181</v>
      </c>
      <c r="BU207" s="192">
        <v>-10153</v>
      </c>
      <c r="BW207" s="193">
        <f t="shared" si="101"/>
        <v>34263479.556657232</v>
      </c>
      <c r="BX207" s="194"/>
      <c r="BY207" s="149">
        <v>4677277.849833196</v>
      </c>
      <c r="BZ207" s="194"/>
      <c r="CA207" s="149">
        <v>-576404.43697860092</v>
      </c>
      <c r="CB207" s="192"/>
      <c r="CC207" s="192">
        <f t="shared" si="102"/>
        <v>38364352.969511829</v>
      </c>
      <c r="CD207" s="195">
        <f t="shared" ref="CD207:CD270" si="115">CC207/BR207</f>
        <v>4872.9014314126543</v>
      </c>
      <c r="CE207" s="194"/>
      <c r="CF207" s="149">
        <v>0</v>
      </c>
      <c r="CH207" s="147">
        <f t="shared" ref="CH207:CH270" si="116">CC207-$EA207</f>
        <v>-1142494.5556625798</v>
      </c>
      <c r="CI207" s="148">
        <f t="shared" ref="CI207:CI270" si="117">CH207/$EA207</f>
        <v>-2.891889956379242E-2</v>
      </c>
      <c r="CJ207" s="149">
        <f t="shared" si="103"/>
        <v>-145.11552847232056</v>
      </c>
      <c r="CL207" s="82">
        <v>615</v>
      </c>
      <c r="CM207" s="82" t="s">
        <v>630</v>
      </c>
      <c r="CN207" s="192">
        <v>7873</v>
      </c>
      <c r="CO207" s="192">
        <v>33423925.745066635</v>
      </c>
      <c r="CP207" s="192">
        <v>8405963.6786016561</v>
      </c>
      <c r="CQ207" s="192">
        <v>-10153</v>
      </c>
      <c r="CS207" s="193">
        <f t="shared" ref="CS207:CS270" si="118">CO207+CQ207</f>
        <v>33413772.745066635</v>
      </c>
      <c r="CT207" s="194"/>
      <c r="CU207" s="149">
        <v>4677277.849833196</v>
      </c>
      <c r="CV207" s="194"/>
      <c r="CW207" s="149">
        <v>-576404.43697860092</v>
      </c>
      <c r="CX207" s="192"/>
      <c r="CY207" s="192">
        <f t="shared" ref="CY207:CY270" si="119">CS207+CU207+CW207</f>
        <v>37514646.157921232</v>
      </c>
      <c r="CZ207" s="195">
        <f t="shared" ref="CZ207:CZ270" si="120">CY207/CN207</f>
        <v>4764.9747437979468</v>
      </c>
      <c r="DA207" s="194"/>
      <c r="DB207" s="149">
        <v>0</v>
      </c>
      <c r="DD207" s="147">
        <f t="shared" ref="DD207:DD270" si="121">CY207-$EA207</f>
        <v>-1992201.3672531769</v>
      </c>
      <c r="DE207" s="148">
        <f t="shared" ref="DE207:DE270" si="122">DD207/$EA207</f>
        <v>-5.0426735921759225E-2</v>
      </c>
      <c r="DF207" s="149">
        <f t="shared" ref="DF207:DF270" si="123">DD207/CN207</f>
        <v>-253.04221608702869</v>
      </c>
      <c r="DH207" s="196">
        <v>39489.466100000005</v>
      </c>
      <c r="DI207" s="197">
        <v>62530.652000000002</v>
      </c>
      <c r="DJ207" s="198">
        <f t="shared" ref="DJ207:DJ270" si="124">DI207-DH207</f>
        <v>23041.185899999997</v>
      </c>
      <c r="DL207" s="196" t="e">
        <f>#REF!+DJ207</f>
        <v>#REF!</v>
      </c>
      <c r="DM207" s="198" t="e">
        <f t="shared" ref="DM207:DM270" si="125">DL207/12</f>
        <v>#REF!</v>
      </c>
      <c r="DN207" s="82">
        <v>615</v>
      </c>
      <c r="DO207" s="82" t="s">
        <v>249</v>
      </c>
      <c r="DP207" s="192">
        <v>7990</v>
      </c>
      <c r="DQ207" s="192">
        <v>34999277.843272917</v>
      </c>
      <c r="DR207" s="192">
        <v>8405963.6786016617</v>
      </c>
      <c r="DS207" s="192">
        <v>-2193</v>
      </c>
      <c r="DU207" s="193">
        <v>34989124.843272917</v>
      </c>
      <c r="DV207" s="194"/>
      <c r="DW207" s="149">
        <v>4402844.872250217</v>
      </c>
      <c r="DX207" s="194"/>
      <c r="DY207" s="149">
        <v>114877.80965128158</v>
      </c>
      <c r="DZ207" s="192"/>
      <c r="EA207" s="192">
        <v>39506847.525174409</v>
      </c>
      <c r="EB207" s="195">
        <v>4944.5366114110648</v>
      </c>
      <c r="ED207" s="196"/>
      <c r="EE207" s="197"/>
      <c r="EF207" s="198">
        <v>23041.185899999997</v>
      </c>
      <c r="EH207" s="196">
        <v>39529888.711074412</v>
      </c>
      <c r="EI207" s="198">
        <v>3294157.3925895342</v>
      </c>
      <c r="EK207" s="199">
        <v>17</v>
      </c>
    </row>
    <row r="208" spans="1:141" ht="13.8" x14ac:dyDescent="0.25">
      <c r="A208" s="30">
        <v>619</v>
      </c>
      <c r="B208" s="235" t="s">
        <v>251</v>
      </c>
      <c r="C208" s="180">
        <v>2828</v>
      </c>
      <c r="D208" s="180">
        <v>9011248.9799427539</v>
      </c>
      <c r="E208" s="181">
        <v>2890498.405069395</v>
      </c>
      <c r="F208" s="182">
        <v>238603</v>
      </c>
      <c r="G208" s="181">
        <f t="shared" si="104"/>
        <v>9249851.9799427539</v>
      </c>
      <c r="H208" s="183">
        <f t="shared" si="105"/>
        <v>3270.8104596685835</v>
      </c>
      <c r="I208" s="184">
        <v>1934461.2612479697</v>
      </c>
      <c r="J208" s="181">
        <f t="shared" si="106"/>
        <v>11184313.241190724</v>
      </c>
      <c r="K208" s="183">
        <f t="shared" si="107"/>
        <v>3954.8490951876674</v>
      </c>
      <c r="L208" s="185">
        <v>78980.975360000011</v>
      </c>
      <c r="M208" s="185">
        <v>328897.72160000005</v>
      </c>
      <c r="N208" s="186">
        <v>249916.74624000004</v>
      </c>
      <c r="O208" s="187">
        <v>1188</v>
      </c>
      <c r="P208" s="159">
        <f t="shared" si="108"/>
        <v>11435417.987430723</v>
      </c>
      <c r="Q208" s="188">
        <v>167004</v>
      </c>
      <c r="R208" s="189"/>
      <c r="S208" s="190"/>
      <c r="U208" s="184"/>
      <c r="W208" s="82">
        <v>616</v>
      </c>
      <c r="X208" s="82" t="s">
        <v>631</v>
      </c>
      <c r="Y208" s="192">
        <v>1860</v>
      </c>
      <c r="Z208" s="192">
        <v>3311448.2540830243</v>
      </c>
      <c r="AA208" s="192">
        <v>1107521.5286296075</v>
      </c>
      <c r="AB208" s="192">
        <v>-476930</v>
      </c>
      <c r="AD208" s="193">
        <f t="shared" ref="AD208:AD271" si="126">Z208+AB208</f>
        <v>2834518.2540830243</v>
      </c>
      <c r="AE208" s="194"/>
      <c r="AF208" s="149">
        <v>1099191.1338511766</v>
      </c>
      <c r="AG208" s="194"/>
      <c r="AH208" s="149">
        <f t="shared" ref="AH208:AH271" si="127">AI208/$AI$13*$AH$13</f>
        <v>-24728.740260062725</v>
      </c>
      <c r="AI208" s="149">
        <v>-35367.849441717626</v>
      </c>
      <c r="AJ208" s="192"/>
      <c r="AK208" s="192">
        <f t="shared" ref="AK208:AK271" si="128">AD208+AF208+AH208</f>
        <v>3908980.6476741382</v>
      </c>
      <c r="AL208" s="195">
        <f t="shared" si="109"/>
        <v>2101.6024987495366</v>
      </c>
      <c r="AM208" s="194"/>
      <c r="AN208" s="149">
        <v>0</v>
      </c>
      <c r="AP208" s="147">
        <f t="shared" si="110"/>
        <v>-453572.40448753396</v>
      </c>
      <c r="AQ208" s="148">
        <f t="shared" si="111"/>
        <v>-0.10396948737684371</v>
      </c>
      <c r="AR208" s="149">
        <f t="shared" ref="AR208:AR271" si="129">AP208/Y208</f>
        <v>-243.85613144491074</v>
      </c>
      <c r="AT208" s="82">
        <v>616</v>
      </c>
      <c r="AU208" s="82" t="s">
        <v>631</v>
      </c>
      <c r="AV208" s="192">
        <v>1860</v>
      </c>
      <c r="AW208" s="192">
        <v>3286014.615764129</v>
      </c>
      <c r="AX208" s="192">
        <v>1103883.5401758545</v>
      </c>
      <c r="AY208" s="192">
        <v>-476930</v>
      </c>
      <c r="BA208" s="193">
        <f t="shared" ref="BA208:BA271" si="130">AW208+AY208</f>
        <v>2809084.615764129</v>
      </c>
      <c r="BB208" s="194"/>
      <c r="BC208" s="149">
        <v>1099191.1338511766</v>
      </c>
      <c r="BD208" s="194"/>
      <c r="BE208" s="149">
        <v>-35367.849441717626</v>
      </c>
      <c r="BF208" s="192"/>
      <c r="BG208" s="192">
        <f t="shared" ref="BG208:BG271" si="131">BA208+BC208+BE208</f>
        <v>3872907.9001735877</v>
      </c>
      <c r="BH208" s="195">
        <f t="shared" si="112"/>
        <v>2082.2085484804234</v>
      </c>
      <c r="BI208" s="194"/>
      <c r="BJ208" s="149">
        <v>0</v>
      </c>
      <c r="BL208" s="147">
        <f t="shared" si="113"/>
        <v>-489645.15198808443</v>
      </c>
      <c r="BM208" s="148">
        <f t="shared" si="114"/>
        <v>-0.11223821146323074</v>
      </c>
      <c r="BN208" s="149">
        <f t="shared" ref="BN208:BN271" si="132">BL208/AV208</f>
        <v>-263.25008171402391</v>
      </c>
      <c r="BP208" s="82">
        <v>616</v>
      </c>
      <c r="BQ208" s="82" t="s">
        <v>631</v>
      </c>
      <c r="BR208" s="192">
        <v>1860</v>
      </c>
      <c r="BS208" s="192">
        <v>3333963.9586773291</v>
      </c>
      <c r="BT208" s="192">
        <v>1150024.957797725</v>
      </c>
      <c r="BU208" s="192">
        <v>-476930</v>
      </c>
      <c r="BW208" s="193">
        <f t="shared" ref="BW208:BW271" si="133">BS208+BU208</f>
        <v>2857033.9586773291</v>
      </c>
      <c r="BX208" s="194"/>
      <c r="BY208" s="149">
        <v>1092844.2576507912</v>
      </c>
      <c r="BZ208" s="194"/>
      <c r="CA208" s="149">
        <v>-164474.87707855669</v>
      </c>
      <c r="CB208" s="192"/>
      <c r="CC208" s="192">
        <f t="shared" ref="CC208:CC271" si="134">BW208+BY208+CA208</f>
        <v>3785403.3392495634</v>
      </c>
      <c r="CD208" s="195">
        <f t="shared" si="115"/>
        <v>2035.1630856180448</v>
      </c>
      <c r="CE208" s="194"/>
      <c r="CF208" s="149">
        <v>0</v>
      </c>
      <c r="CH208" s="147">
        <f t="shared" si="116"/>
        <v>-577149.71291210875</v>
      </c>
      <c r="CI208" s="148">
        <f t="shared" si="117"/>
        <v>-0.13229631961177582</v>
      </c>
      <c r="CJ208" s="149">
        <f t="shared" ref="CJ208:CJ271" si="135">CH208/BR208</f>
        <v>-310.29554457640256</v>
      </c>
      <c r="CL208" s="82">
        <v>616</v>
      </c>
      <c r="CM208" s="82" t="s">
        <v>631</v>
      </c>
      <c r="CN208" s="192">
        <v>1860</v>
      </c>
      <c r="CO208" s="192">
        <v>3351973.2492343709</v>
      </c>
      <c r="CP208" s="192">
        <v>1170490.2225170711</v>
      </c>
      <c r="CQ208" s="192">
        <v>-476930</v>
      </c>
      <c r="CS208" s="193">
        <f t="shared" si="118"/>
        <v>2875043.2492343709</v>
      </c>
      <c r="CT208" s="194"/>
      <c r="CU208" s="149">
        <v>1092844.2576507912</v>
      </c>
      <c r="CV208" s="194"/>
      <c r="CW208" s="149">
        <v>-164474.87707855669</v>
      </c>
      <c r="CX208" s="192"/>
      <c r="CY208" s="192">
        <f t="shared" si="119"/>
        <v>3803412.6298066052</v>
      </c>
      <c r="CZ208" s="195">
        <f t="shared" si="120"/>
        <v>2044.8454998960242</v>
      </c>
      <c r="DA208" s="194"/>
      <c r="DB208" s="149">
        <v>0</v>
      </c>
      <c r="DD208" s="147">
        <f t="shared" si="121"/>
        <v>-559140.42235506698</v>
      </c>
      <c r="DE208" s="148">
        <f t="shared" si="122"/>
        <v>-0.12816816567491585</v>
      </c>
      <c r="DF208" s="149">
        <f t="shared" si="123"/>
        <v>-300.61313029842313</v>
      </c>
      <c r="DH208" s="196">
        <v>829210.81999999983</v>
      </c>
      <c r="DI208" s="197">
        <v>27187.24</v>
      </c>
      <c r="DJ208" s="198">
        <f t="shared" si="124"/>
        <v>-802023.57999999984</v>
      </c>
      <c r="DL208" s="196" t="e">
        <f>#REF!+DJ208</f>
        <v>#REF!</v>
      </c>
      <c r="DM208" s="198" t="e">
        <f t="shared" si="125"/>
        <v>#REF!</v>
      </c>
      <c r="DN208" s="82">
        <v>616</v>
      </c>
      <c r="DO208" s="82" t="s">
        <v>250</v>
      </c>
      <c r="DP208" s="192">
        <v>1899</v>
      </c>
      <c r="DQ208" s="192">
        <v>3780412.2920428151</v>
      </c>
      <c r="DR208" s="192">
        <v>1170490.2225170711</v>
      </c>
      <c r="DS208" s="192">
        <v>-478496</v>
      </c>
      <c r="DU208" s="193">
        <v>3303482.2920428151</v>
      </c>
      <c r="DV208" s="194"/>
      <c r="DW208" s="149">
        <v>1026290.8040199396</v>
      </c>
      <c r="DX208" s="194"/>
      <c r="DY208" s="149">
        <v>32779.956098916955</v>
      </c>
      <c r="DZ208" s="192"/>
      <c r="EA208" s="192">
        <v>4362553.0521616722</v>
      </c>
      <c r="EB208" s="195">
        <v>2297.2896535869786</v>
      </c>
      <c r="ED208" s="196"/>
      <c r="EE208" s="197"/>
      <c r="EF208" s="198">
        <v>-802023.57999999984</v>
      </c>
      <c r="EH208" s="196">
        <v>3560529.4721616721</v>
      </c>
      <c r="EI208" s="198">
        <v>296710.78934680601</v>
      </c>
      <c r="EK208" s="199">
        <v>1</v>
      </c>
    </row>
    <row r="209" spans="1:141" ht="13.8" x14ac:dyDescent="0.25">
      <c r="A209" s="30">
        <v>620</v>
      </c>
      <c r="B209" s="235" t="s">
        <v>252</v>
      </c>
      <c r="C209" s="180">
        <v>2528</v>
      </c>
      <c r="D209" s="180">
        <v>13039533.110443052</v>
      </c>
      <c r="E209" s="181">
        <v>2395816.2292365585</v>
      </c>
      <c r="F209" s="200">
        <v>-188182</v>
      </c>
      <c r="G209" s="181">
        <f t="shared" si="104"/>
        <v>12851351.110443052</v>
      </c>
      <c r="H209" s="183">
        <f t="shared" si="105"/>
        <v>5083.6040784980423</v>
      </c>
      <c r="I209" s="184">
        <v>1677472.9542646757</v>
      </c>
      <c r="J209" s="181">
        <f t="shared" si="106"/>
        <v>14528824.064707728</v>
      </c>
      <c r="K209" s="183">
        <f t="shared" si="107"/>
        <v>5747.1614180014749</v>
      </c>
      <c r="L209" s="185">
        <v>44099.608000000007</v>
      </c>
      <c r="M209" s="185">
        <v>48438.440399999999</v>
      </c>
      <c r="N209" s="186">
        <v>4338.832399999992</v>
      </c>
      <c r="O209" s="187">
        <v>-802</v>
      </c>
      <c r="P209" s="159">
        <f t="shared" si="108"/>
        <v>14532360.897107728</v>
      </c>
      <c r="Q209" s="188">
        <v>177608</v>
      </c>
      <c r="R209" s="189"/>
      <c r="S209" s="190"/>
      <c r="U209" s="184"/>
      <c r="W209" s="82">
        <v>619</v>
      </c>
      <c r="X209" s="82" t="s">
        <v>632</v>
      </c>
      <c r="Y209" s="192">
        <v>2828</v>
      </c>
      <c r="Z209" s="192">
        <v>9008553.192101147</v>
      </c>
      <c r="AA209" s="192">
        <v>2890498.405069394</v>
      </c>
      <c r="AB209" s="192">
        <v>37793</v>
      </c>
      <c r="AD209" s="193">
        <f t="shared" si="126"/>
        <v>9046346.192101147</v>
      </c>
      <c r="AE209" s="194"/>
      <c r="AF209" s="149">
        <v>1966265.79044663</v>
      </c>
      <c r="AG209" s="194"/>
      <c r="AH209" s="149">
        <f t="shared" si="127"/>
        <v>-32858.048003354685</v>
      </c>
      <c r="AI209" s="149">
        <v>-46994.650051309611</v>
      </c>
      <c r="AJ209" s="192"/>
      <c r="AK209" s="192">
        <f t="shared" si="128"/>
        <v>10979753.934544422</v>
      </c>
      <c r="AL209" s="195">
        <f t="shared" si="109"/>
        <v>3882.5155355531901</v>
      </c>
      <c r="AM209" s="194"/>
      <c r="AN209" s="149">
        <v>0</v>
      </c>
      <c r="AP209" s="147">
        <f t="shared" si="110"/>
        <v>-406732.66905452125</v>
      </c>
      <c r="AQ209" s="148">
        <f t="shared" si="111"/>
        <v>-3.5720647045416512E-2</v>
      </c>
      <c r="AR209" s="149">
        <f t="shared" si="129"/>
        <v>-143.82343318759592</v>
      </c>
      <c r="AT209" s="82">
        <v>619</v>
      </c>
      <c r="AU209" s="82" t="s">
        <v>632</v>
      </c>
      <c r="AV209" s="192">
        <v>2828</v>
      </c>
      <c r="AW209" s="192">
        <v>8970587.7724979687</v>
      </c>
      <c r="AX209" s="192">
        <v>2882102.2817367236</v>
      </c>
      <c r="AY209" s="192">
        <v>37793</v>
      </c>
      <c r="BA209" s="193">
        <f t="shared" si="130"/>
        <v>9008380.7724979687</v>
      </c>
      <c r="BB209" s="194"/>
      <c r="BC209" s="149">
        <v>1966265.79044663</v>
      </c>
      <c r="BD209" s="194"/>
      <c r="BE209" s="149">
        <v>-46994.650051309611</v>
      </c>
      <c r="BF209" s="192"/>
      <c r="BG209" s="192">
        <f t="shared" si="131"/>
        <v>10927651.91289329</v>
      </c>
      <c r="BH209" s="195">
        <f t="shared" si="112"/>
        <v>3864.0919069636811</v>
      </c>
      <c r="BI209" s="194"/>
      <c r="BJ209" s="149">
        <v>0</v>
      </c>
      <c r="BL209" s="147">
        <f t="shared" si="113"/>
        <v>-458834.69070565328</v>
      </c>
      <c r="BM209" s="148">
        <f t="shared" si="114"/>
        <v>-4.0296423882027733E-2</v>
      </c>
      <c r="BN209" s="149">
        <f t="shared" si="132"/>
        <v>-162.24706177710513</v>
      </c>
      <c r="BP209" s="82">
        <v>619</v>
      </c>
      <c r="BQ209" s="82" t="s">
        <v>632</v>
      </c>
      <c r="BR209" s="192">
        <v>2828</v>
      </c>
      <c r="BS209" s="192">
        <v>9043452.5643768944</v>
      </c>
      <c r="BT209" s="192">
        <v>2955281.3252763753</v>
      </c>
      <c r="BU209" s="192">
        <v>37793</v>
      </c>
      <c r="BW209" s="193">
        <f t="shared" si="133"/>
        <v>9081245.5643768944</v>
      </c>
      <c r="BX209" s="194"/>
      <c r="BY209" s="149">
        <v>1970369.8227454606</v>
      </c>
      <c r="BZ209" s="194"/>
      <c r="CA209" s="149">
        <v>-218544.22625487062</v>
      </c>
      <c r="CB209" s="192"/>
      <c r="CC209" s="192">
        <f t="shared" si="134"/>
        <v>10833071.160867484</v>
      </c>
      <c r="CD209" s="195">
        <f t="shared" si="115"/>
        <v>3830.6475109149519</v>
      </c>
      <c r="CE209" s="194"/>
      <c r="CF209" s="149">
        <v>0</v>
      </c>
      <c r="CH209" s="147">
        <f t="shared" si="116"/>
        <v>-553415.44273145869</v>
      </c>
      <c r="CI209" s="148">
        <f t="shared" si="117"/>
        <v>-4.860282736876359E-2</v>
      </c>
      <c r="CJ209" s="149">
        <f t="shared" si="135"/>
        <v>-195.69145782583405</v>
      </c>
      <c r="CL209" s="82">
        <v>619</v>
      </c>
      <c r="CM209" s="82" t="s">
        <v>632</v>
      </c>
      <c r="CN209" s="192">
        <v>2828</v>
      </c>
      <c r="CO209" s="192">
        <v>8865354.8825499397</v>
      </c>
      <c r="CP209" s="192">
        <v>2911005.7584266905</v>
      </c>
      <c r="CQ209" s="192">
        <v>37793</v>
      </c>
      <c r="CS209" s="193">
        <f t="shared" si="118"/>
        <v>8903147.8825499397</v>
      </c>
      <c r="CT209" s="194"/>
      <c r="CU209" s="149">
        <v>1970369.8227454606</v>
      </c>
      <c r="CV209" s="194"/>
      <c r="CW209" s="149">
        <v>-218544.22625487062</v>
      </c>
      <c r="CX209" s="192"/>
      <c r="CY209" s="192">
        <f t="shared" si="119"/>
        <v>10654973.47904053</v>
      </c>
      <c r="CZ209" s="195">
        <f t="shared" si="120"/>
        <v>3767.6709614711917</v>
      </c>
      <c r="DA209" s="194"/>
      <c r="DB209" s="149">
        <v>0</v>
      </c>
      <c r="DD209" s="147">
        <f t="shared" si="121"/>
        <v>-731513.1245584134</v>
      </c>
      <c r="DE209" s="148">
        <f t="shared" si="122"/>
        <v>-6.4243971825971594E-2</v>
      </c>
      <c r="DF209" s="149">
        <f t="shared" si="123"/>
        <v>-258.66800726959457</v>
      </c>
      <c r="DH209" s="196">
        <v>50296.394000000008</v>
      </c>
      <c r="DI209" s="197">
        <v>222935.36800000002</v>
      </c>
      <c r="DJ209" s="198">
        <f t="shared" si="124"/>
        <v>172638.97400000002</v>
      </c>
      <c r="DL209" s="196" t="e">
        <f>#REF!+DJ209</f>
        <v>#REF!</v>
      </c>
      <c r="DM209" s="198" t="e">
        <f t="shared" si="125"/>
        <v>#REF!</v>
      </c>
      <c r="DN209" s="82">
        <v>619</v>
      </c>
      <c r="DO209" s="82" t="s">
        <v>251</v>
      </c>
      <c r="DP209" s="192">
        <v>2896</v>
      </c>
      <c r="DQ209" s="192">
        <v>9454974.2240127437</v>
      </c>
      <c r="DR209" s="192">
        <v>2911005.7584266914</v>
      </c>
      <c r="DS209" s="192">
        <v>-24730</v>
      </c>
      <c r="DU209" s="193">
        <v>9492767.2240127437</v>
      </c>
      <c r="DV209" s="194"/>
      <c r="DW209" s="149">
        <v>1850163.3609458234</v>
      </c>
      <c r="DX209" s="194"/>
      <c r="DY209" s="149">
        <v>43556.01864037662</v>
      </c>
      <c r="DZ209" s="192"/>
      <c r="EA209" s="192">
        <v>11386486.603598943</v>
      </c>
      <c r="EB209" s="195">
        <v>3931.7978603587512</v>
      </c>
      <c r="ED209" s="196"/>
      <c r="EE209" s="197"/>
      <c r="EF209" s="198">
        <v>172638.97400000002</v>
      </c>
      <c r="EH209" s="196">
        <v>11559125.577598942</v>
      </c>
      <c r="EI209" s="198">
        <v>963260.46479991183</v>
      </c>
      <c r="EK209" s="199">
        <v>6</v>
      </c>
    </row>
    <row r="210" spans="1:141" ht="13.8" x14ac:dyDescent="0.25">
      <c r="A210" s="30">
        <v>623</v>
      </c>
      <c r="B210" s="235" t="s">
        <v>253</v>
      </c>
      <c r="C210" s="180">
        <v>2151</v>
      </c>
      <c r="D210" s="180">
        <v>7533538.0036537098</v>
      </c>
      <c r="E210" s="181">
        <v>891994.56781519542</v>
      </c>
      <c r="F210" s="200">
        <v>-460012</v>
      </c>
      <c r="G210" s="181">
        <f t="shared" si="104"/>
        <v>7073526.0036537098</v>
      </c>
      <c r="H210" s="183">
        <f t="shared" si="105"/>
        <v>3288.4825679468663</v>
      </c>
      <c r="I210" s="184">
        <v>1408532.8798729312</v>
      </c>
      <c r="J210" s="181">
        <f t="shared" si="106"/>
        <v>8482058.8835266419</v>
      </c>
      <c r="K210" s="183">
        <f t="shared" si="107"/>
        <v>3943.3095692824927</v>
      </c>
      <c r="L210" s="185">
        <v>96805.752400000012</v>
      </c>
      <c r="M210" s="185">
        <v>0</v>
      </c>
      <c r="N210" s="186">
        <v>-96805.752400000012</v>
      </c>
      <c r="O210" s="187">
        <v>43</v>
      </c>
      <c r="P210" s="159">
        <f t="shared" si="108"/>
        <v>8385296.1311266422</v>
      </c>
      <c r="Q210" s="188">
        <v>90336</v>
      </c>
      <c r="R210" s="189"/>
      <c r="S210" s="190"/>
      <c r="U210" s="184"/>
      <c r="W210" s="82">
        <v>620</v>
      </c>
      <c r="X210" s="82" t="s">
        <v>633</v>
      </c>
      <c r="Y210" s="192">
        <v>2528</v>
      </c>
      <c r="Z210" s="192">
        <v>13038821.760520242</v>
      </c>
      <c r="AA210" s="192">
        <v>2395816.2292365571</v>
      </c>
      <c r="AB210" s="192">
        <v>-58396</v>
      </c>
      <c r="AD210" s="193">
        <f t="shared" si="126"/>
        <v>12980425.760520242</v>
      </c>
      <c r="AE210" s="194"/>
      <c r="AF210" s="149">
        <v>1708050.7702492112</v>
      </c>
      <c r="AG210" s="194"/>
      <c r="AH210" s="149">
        <f t="shared" si="127"/>
        <v>-32160.18235157683</v>
      </c>
      <c r="AI210" s="149">
        <v>-45996.539874929658</v>
      </c>
      <c r="AJ210" s="192"/>
      <c r="AK210" s="192">
        <f t="shared" si="128"/>
        <v>14656316.348417876</v>
      </c>
      <c r="AL210" s="195">
        <f t="shared" si="109"/>
        <v>5797.5934922539063</v>
      </c>
      <c r="AM210" s="194"/>
      <c r="AN210" s="149">
        <v>0</v>
      </c>
      <c r="AP210" s="147">
        <f t="shared" si="110"/>
        <v>-524304.85900850967</v>
      </c>
      <c r="AQ210" s="148">
        <f t="shared" si="111"/>
        <v>-3.4537773642096994E-2</v>
      </c>
      <c r="AR210" s="149">
        <f t="shared" si="129"/>
        <v>-207.39907397488514</v>
      </c>
      <c r="AT210" s="82">
        <v>620</v>
      </c>
      <c r="AU210" s="82" t="s">
        <v>633</v>
      </c>
      <c r="AV210" s="192">
        <v>2528</v>
      </c>
      <c r="AW210" s="192">
        <v>13004175.970759861</v>
      </c>
      <c r="AX210" s="192">
        <v>2395465.6669222238</v>
      </c>
      <c r="AY210" s="192">
        <v>-58396</v>
      </c>
      <c r="BA210" s="193">
        <f t="shared" si="130"/>
        <v>12945779.970759861</v>
      </c>
      <c r="BB210" s="194"/>
      <c r="BC210" s="149">
        <v>1708050.7702492112</v>
      </c>
      <c r="BD210" s="194"/>
      <c r="BE210" s="149">
        <v>-45996.539874929658</v>
      </c>
      <c r="BF210" s="192"/>
      <c r="BG210" s="192">
        <f t="shared" si="131"/>
        <v>14607834.201134142</v>
      </c>
      <c r="BH210" s="195">
        <f t="shared" si="112"/>
        <v>5778.4154276638219</v>
      </c>
      <c r="BI210" s="194"/>
      <c r="BJ210" s="149">
        <v>0</v>
      </c>
      <c r="BL210" s="147">
        <f t="shared" si="113"/>
        <v>-572787.00629224442</v>
      </c>
      <c r="BM210" s="148">
        <f t="shared" si="114"/>
        <v>-3.7731460291759077E-2</v>
      </c>
      <c r="BN210" s="149">
        <f t="shared" si="132"/>
        <v>-226.57713856497011</v>
      </c>
      <c r="BP210" s="82">
        <v>620</v>
      </c>
      <c r="BQ210" s="82" t="s">
        <v>633</v>
      </c>
      <c r="BR210" s="192">
        <v>2528</v>
      </c>
      <c r="BS210" s="192">
        <v>12981915.972522546</v>
      </c>
      <c r="BT210" s="192">
        <v>2370917.1455125748</v>
      </c>
      <c r="BU210" s="192">
        <v>-58396</v>
      </c>
      <c r="BW210" s="193">
        <f t="shared" si="133"/>
        <v>12923519.972522546</v>
      </c>
      <c r="BX210" s="194"/>
      <c r="BY210" s="149">
        <v>1712113.5665548663</v>
      </c>
      <c r="BZ210" s="194"/>
      <c r="CA210" s="149">
        <v>-213902.60819885976</v>
      </c>
      <c r="CB210" s="192"/>
      <c r="CC210" s="192">
        <f t="shared" si="134"/>
        <v>14421730.930878552</v>
      </c>
      <c r="CD210" s="195">
        <f t="shared" si="115"/>
        <v>5704.7986277209457</v>
      </c>
      <c r="CE210" s="194"/>
      <c r="CF210" s="149">
        <v>0</v>
      </c>
      <c r="CH210" s="147">
        <f t="shared" si="116"/>
        <v>-758890.27654783428</v>
      </c>
      <c r="CI210" s="148">
        <f t="shared" si="117"/>
        <v>-4.9990726082841976E-2</v>
      </c>
      <c r="CJ210" s="149">
        <f t="shared" si="135"/>
        <v>-300.19393850784581</v>
      </c>
      <c r="CL210" s="82">
        <v>620</v>
      </c>
      <c r="CM210" s="82" t="s">
        <v>633</v>
      </c>
      <c r="CN210" s="192">
        <v>2528</v>
      </c>
      <c r="CO210" s="192">
        <v>12967693.126627268</v>
      </c>
      <c r="CP210" s="192">
        <v>2333237.2636565394</v>
      </c>
      <c r="CQ210" s="192">
        <v>-58396</v>
      </c>
      <c r="CS210" s="193">
        <f t="shared" si="118"/>
        <v>12909297.126627268</v>
      </c>
      <c r="CT210" s="194"/>
      <c r="CU210" s="149">
        <v>1712113.5665548663</v>
      </c>
      <c r="CV210" s="194"/>
      <c r="CW210" s="149">
        <v>-213902.60819885976</v>
      </c>
      <c r="CX210" s="192"/>
      <c r="CY210" s="192">
        <f t="shared" si="119"/>
        <v>14407508.084983274</v>
      </c>
      <c r="CZ210" s="195">
        <f t="shared" si="120"/>
        <v>5699.1725019712321</v>
      </c>
      <c r="DA210" s="194"/>
      <c r="DB210" s="149">
        <v>0</v>
      </c>
      <c r="DD210" s="147">
        <f t="shared" si="121"/>
        <v>-773113.12244311161</v>
      </c>
      <c r="DE210" s="148">
        <f t="shared" si="122"/>
        <v>-5.0927634111896776E-2</v>
      </c>
      <c r="DF210" s="149">
        <f t="shared" si="123"/>
        <v>-305.82006425755998</v>
      </c>
      <c r="DH210" s="196">
        <v>58452.566000000006</v>
      </c>
      <c r="DI210" s="197">
        <v>27187.24</v>
      </c>
      <c r="DJ210" s="198">
        <f t="shared" si="124"/>
        <v>-31265.326000000005</v>
      </c>
      <c r="DL210" s="196" t="e">
        <f>#REF!+DJ210</f>
        <v>#REF!</v>
      </c>
      <c r="DM210" s="198" t="e">
        <f t="shared" si="125"/>
        <v>#REF!</v>
      </c>
      <c r="DN210" s="82">
        <v>620</v>
      </c>
      <c r="DO210" s="82" t="s">
        <v>252</v>
      </c>
      <c r="DP210" s="192">
        <v>2597</v>
      </c>
      <c r="DQ210" s="192">
        <v>13582898.78548006</v>
      </c>
      <c r="DR210" s="192">
        <v>2333237.2636565394</v>
      </c>
      <c r="DS210" s="192">
        <v>-154772</v>
      </c>
      <c r="DU210" s="193">
        <v>13524502.78548006</v>
      </c>
      <c r="DV210" s="194"/>
      <c r="DW210" s="149">
        <v>1613487.4843228201</v>
      </c>
      <c r="DX210" s="194"/>
      <c r="DY210" s="149">
        <v>42630.937623505866</v>
      </c>
      <c r="DZ210" s="192"/>
      <c r="EA210" s="192">
        <v>15180621.207426386</v>
      </c>
      <c r="EB210" s="195">
        <v>5845.445208866533</v>
      </c>
      <c r="ED210" s="196"/>
      <c r="EE210" s="197"/>
      <c r="EF210" s="198">
        <v>-31265.326000000005</v>
      </c>
      <c r="EH210" s="196">
        <v>15149355.881426387</v>
      </c>
      <c r="EI210" s="198">
        <v>1262446.3234521989</v>
      </c>
      <c r="EK210" s="199">
        <v>18</v>
      </c>
    </row>
    <row r="211" spans="1:141" ht="13.8" x14ac:dyDescent="0.25">
      <c r="A211" s="30">
        <v>624</v>
      </c>
      <c r="B211" s="235" t="s">
        <v>835</v>
      </c>
      <c r="C211" s="180">
        <v>5140</v>
      </c>
      <c r="D211" s="180">
        <v>8742319.9608638175</v>
      </c>
      <c r="E211" s="181">
        <v>955424.1310212441</v>
      </c>
      <c r="F211" s="200">
        <v>-838688</v>
      </c>
      <c r="G211" s="181">
        <f t="shared" ref="G211:G274" si="136">D211+F211</f>
        <v>7903631.9608638175</v>
      </c>
      <c r="H211" s="183">
        <f t="shared" si="105"/>
        <v>1537.671587716696</v>
      </c>
      <c r="I211" s="184">
        <v>1972668.8514279739</v>
      </c>
      <c r="J211" s="181">
        <f t="shared" si="106"/>
        <v>9876300.8122917917</v>
      </c>
      <c r="K211" s="183">
        <f t="shared" si="107"/>
        <v>1921.4593020022942</v>
      </c>
      <c r="L211" s="185">
        <v>282379.74800000002</v>
      </c>
      <c r="M211" s="185">
        <v>130876.25600000002</v>
      </c>
      <c r="N211" s="186">
        <v>-151503.492</v>
      </c>
      <c r="O211" s="187">
        <v>-1053</v>
      </c>
      <c r="P211" s="159">
        <f t="shared" si="108"/>
        <v>9723744.3202917911</v>
      </c>
      <c r="Q211" s="188">
        <v>232469</v>
      </c>
      <c r="R211" s="189"/>
      <c r="S211" s="190"/>
      <c r="U211" s="184"/>
      <c r="W211" s="82">
        <v>623</v>
      </c>
      <c r="X211" s="82" t="s">
        <v>634</v>
      </c>
      <c r="Y211" s="192">
        <v>2151</v>
      </c>
      <c r="Z211" s="192">
        <v>7534717.0062584607</v>
      </c>
      <c r="AA211" s="192">
        <v>891994.56781519472</v>
      </c>
      <c r="AB211" s="192">
        <v>-318437</v>
      </c>
      <c r="AD211" s="193">
        <f t="shared" si="126"/>
        <v>7216280.0062584607</v>
      </c>
      <c r="AE211" s="194"/>
      <c r="AF211" s="149">
        <v>1440876.4041660172</v>
      </c>
      <c r="AG211" s="194"/>
      <c r="AH211" s="149">
        <f t="shared" si="127"/>
        <v>-37652.652366006274</v>
      </c>
      <c r="AI211" s="149">
        <v>-53852.049314171774</v>
      </c>
      <c r="AJ211" s="192"/>
      <c r="AK211" s="192">
        <f t="shared" si="128"/>
        <v>8619503.7580584716</v>
      </c>
      <c r="AL211" s="195">
        <f t="shared" si="109"/>
        <v>4007.2076978421533</v>
      </c>
      <c r="AM211" s="194"/>
      <c r="AN211" s="149">
        <v>0</v>
      </c>
      <c r="AP211" s="147">
        <f t="shared" si="110"/>
        <v>-279021.74753225222</v>
      </c>
      <c r="AQ211" s="148">
        <f t="shared" si="111"/>
        <v>-3.135595300108425E-2</v>
      </c>
      <c r="AR211" s="149">
        <f t="shared" si="129"/>
        <v>-129.71722339946641</v>
      </c>
      <c r="AT211" s="82">
        <v>623</v>
      </c>
      <c r="AU211" s="82" t="s">
        <v>634</v>
      </c>
      <c r="AV211" s="192">
        <v>2151</v>
      </c>
      <c r="AW211" s="192">
        <v>7496524.7398828948</v>
      </c>
      <c r="AX211" s="192">
        <v>877179.76219542115</v>
      </c>
      <c r="AY211" s="192">
        <v>-318437</v>
      </c>
      <c r="BA211" s="193">
        <f t="shared" si="130"/>
        <v>7178087.7398828948</v>
      </c>
      <c r="BB211" s="194"/>
      <c r="BC211" s="149">
        <v>1440876.4041660172</v>
      </c>
      <c r="BD211" s="194"/>
      <c r="BE211" s="149">
        <v>-53852.049314171774</v>
      </c>
      <c r="BF211" s="192"/>
      <c r="BG211" s="192">
        <f t="shared" si="131"/>
        <v>8565112.0947347414</v>
      </c>
      <c r="BH211" s="195">
        <f t="shared" si="112"/>
        <v>3981.9210110342824</v>
      </c>
      <c r="BI211" s="194"/>
      <c r="BJ211" s="149">
        <v>0</v>
      </c>
      <c r="BL211" s="147">
        <f t="shared" si="113"/>
        <v>-333413.41085598245</v>
      </c>
      <c r="BM211" s="148">
        <f t="shared" si="114"/>
        <v>-3.7468388515210414E-2</v>
      </c>
      <c r="BN211" s="149">
        <f t="shared" si="132"/>
        <v>-155.00391020733727</v>
      </c>
      <c r="BP211" s="82">
        <v>623</v>
      </c>
      <c r="BQ211" s="82" t="s">
        <v>634</v>
      </c>
      <c r="BR211" s="192">
        <v>2151</v>
      </c>
      <c r="BS211" s="192">
        <v>7480399.4522329243</v>
      </c>
      <c r="BT211" s="192">
        <v>859502.42228670907</v>
      </c>
      <c r="BU211" s="192">
        <v>-318437</v>
      </c>
      <c r="BW211" s="193">
        <f t="shared" si="133"/>
        <v>7161962.4522329243</v>
      </c>
      <c r="BX211" s="194"/>
      <c r="BY211" s="149">
        <v>1444279.799113689</v>
      </c>
      <c r="BZ211" s="194"/>
      <c r="CA211" s="149">
        <v>-250433.92038785561</v>
      </c>
      <c r="CB211" s="192"/>
      <c r="CC211" s="192">
        <f t="shared" si="134"/>
        <v>8355808.3309587585</v>
      </c>
      <c r="CD211" s="195">
        <f t="shared" si="115"/>
        <v>3884.6156815242948</v>
      </c>
      <c r="CE211" s="194"/>
      <c r="CF211" s="149">
        <v>0</v>
      </c>
      <c r="CH211" s="147">
        <f t="shared" si="116"/>
        <v>-542717.17463196535</v>
      </c>
      <c r="CI211" s="148">
        <f t="shared" si="117"/>
        <v>-6.098956217982289E-2</v>
      </c>
      <c r="CJ211" s="149">
        <f t="shared" si="135"/>
        <v>-252.30923971732466</v>
      </c>
      <c r="CL211" s="82">
        <v>623</v>
      </c>
      <c r="CM211" s="82" t="s">
        <v>634</v>
      </c>
      <c r="CN211" s="192">
        <v>2151</v>
      </c>
      <c r="CO211" s="192">
        <v>7468871.5219921703</v>
      </c>
      <c r="CP211" s="192">
        <v>840992.71232499112</v>
      </c>
      <c r="CQ211" s="192">
        <v>-318437</v>
      </c>
      <c r="CS211" s="193">
        <f t="shared" si="118"/>
        <v>7150434.5219921703</v>
      </c>
      <c r="CT211" s="194"/>
      <c r="CU211" s="149">
        <v>1444279.799113689</v>
      </c>
      <c r="CV211" s="194"/>
      <c r="CW211" s="149">
        <v>-250433.92038785561</v>
      </c>
      <c r="CX211" s="192"/>
      <c r="CY211" s="192">
        <f t="shared" si="119"/>
        <v>8344280.4007180044</v>
      </c>
      <c r="CZ211" s="195">
        <f t="shared" si="120"/>
        <v>3879.2563462194348</v>
      </c>
      <c r="DA211" s="194"/>
      <c r="DB211" s="149">
        <v>0</v>
      </c>
      <c r="DD211" s="147">
        <f t="shared" si="121"/>
        <v>-554245.10487271938</v>
      </c>
      <c r="DE211" s="148">
        <f t="shared" si="122"/>
        <v>-6.2285049868599111E-2</v>
      </c>
      <c r="DF211" s="149">
        <f t="shared" si="123"/>
        <v>-257.66857502218477</v>
      </c>
      <c r="DH211" s="196">
        <v>114186.40800000001</v>
      </c>
      <c r="DI211" s="197">
        <v>10874.896000000001</v>
      </c>
      <c r="DJ211" s="198">
        <f t="shared" si="124"/>
        <v>-103311.51200000002</v>
      </c>
      <c r="DL211" s="196" t="e">
        <f>#REF!+DJ211</f>
        <v>#REF!</v>
      </c>
      <c r="DM211" s="198" t="e">
        <f t="shared" si="125"/>
        <v>#REF!</v>
      </c>
      <c r="DN211" s="82">
        <v>623</v>
      </c>
      <c r="DO211" s="82" t="s">
        <v>253</v>
      </c>
      <c r="DP211" s="192">
        <v>2197</v>
      </c>
      <c r="DQ211" s="192">
        <v>7802582.7676899899</v>
      </c>
      <c r="DR211" s="192">
        <v>840992.71232499112</v>
      </c>
      <c r="DS211" s="192">
        <v>-320238</v>
      </c>
      <c r="DU211" s="193">
        <v>7484145.7676899899</v>
      </c>
      <c r="DV211" s="194"/>
      <c r="DW211" s="149">
        <v>1364468.0840066571</v>
      </c>
      <c r="DX211" s="194"/>
      <c r="DY211" s="149">
        <v>49911.653894075294</v>
      </c>
      <c r="DZ211" s="192"/>
      <c r="EA211" s="192">
        <v>8898525.5055907238</v>
      </c>
      <c r="EB211" s="195">
        <v>4050.3074672693328</v>
      </c>
      <c r="ED211" s="196"/>
      <c r="EE211" s="197"/>
      <c r="EF211" s="198">
        <v>-103311.51200000002</v>
      </c>
      <c r="EH211" s="196">
        <v>8795213.9935907237</v>
      </c>
      <c r="EI211" s="198">
        <v>732934.4994658936</v>
      </c>
      <c r="EK211" s="199">
        <v>10</v>
      </c>
    </row>
    <row r="212" spans="1:141" ht="13.8" x14ac:dyDescent="0.25">
      <c r="A212" s="30">
        <v>625</v>
      </c>
      <c r="B212" s="235" t="s">
        <v>255</v>
      </c>
      <c r="C212" s="180">
        <v>3077</v>
      </c>
      <c r="D212" s="180">
        <v>8941514.1749787945</v>
      </c>
      <c r="E212" s="181">
        <v>2202991.591311927</v>
      </c>
      <c r="F212" s="182">
        <v>447407</v>
      </c>
      <c r="G212" s="181">
        <f t="shared" si="136"/>
        <v>9388921.1749787945</v>
      </c>
      <c r="H212" s="183">
        <f t="shared" si="105"/>
        <v>3051.3230987906386</v>
      </c>
      <c r="I212" s="184">
        <v>1565086.5601218608</v>
      </c>
      <c r="J212" s="181">
        <f t="shared" si="106"/>
        <v>10954007.735100655</v>
      </c>
      <c r="K212" s="183">
        <f t="shared" si="107"/>
        <v>3559.9635148198422</v>
      </c>
      <c r="L212" s="185">
        <v>73973.536000000007</v>
      </c>
      <c r="M212" s="185">
        <v>21338.52</v>
      </c>
      <c r="N212" s="186">
        <v>-52635.016000000003</v>
      </c>
      <c r="O212" s="187">
        <v>443</v>
      </c>
      <c r="P212" s="159">
        <f t="shared" si="108"/>
        <v>10901815.719100654</v>
      </c>
      <c r="Q212" s="188">
        <v>213993</v>
      </c>
      <c r="R212" s="189"/>
      <c r="S212" s="190"/>
      <c r="U212" s="184"/>
      <c r="W212" s="82">
        <v>624</v>
      </c>
      <c r="X212" s="82" t="s">
        <v>635</v>
      </c>
      <c r="Y212" s="192">
        <v>5140</v>
      </c>
      <c r="Z212" s="192">
        <v>8736709.9674562458</v>
      </c>
      <c r="AA212" s="192">
        <v>955424.1310212441</v>
      </c>
      <c r="AB212" s="192">
        <v>-844631</v>
      </c>
      <c r="AD212" s="193">
        <f t="shared" si="126"/>
        <v>7892078.9674562458</v>
      </c>
      <c r="AE212" s="194"/>
      <c r="AF212" s="149">
        <v>2062429.5899254004</v>
      </c>
      <c r="AG212" s="194"/>
      <c r="AH212" s="149">
        <f t="shared" si="127"/>
        <v>-81163.928520400776</v>
      </c>
      <c r="AI212" s="149">
        <v>-116083.29311638717</v>
      </c>
      <c r="AJ212" s="192"/>
      <c r="AK212" s="192">
        <f t="shared" si="128"/>
        <v>9873344.6288612466</v>
      </c>
      <c r="AL212" s="195">
        <f t="shared" si="109"/>
        <v>1920.884169039153</v>
      </c>
      <c r="AM212" s="194"/>
      <c r="AN212" s="149">
        <v>0</v>
      </c>
      <c r="AP212" s="147">
        <f t="shared" si="110"/>
        <v>-876233.83197534084</v>
      </c>
      <c r="AQ212" s="148">
        <f t="shared" si="111"/>
        <v>-8.1513320282063206E-2</v>
      </c>
      <c r="AR212" s="149">
        <f t="shared" si="129"/>
        <v>-170.47350816640872</v>
      </c>
      <c r="AT212" s="82">
        <v>624</v>
      </c>
      <c r="AU212" s="82" t="s">
        <v>635</v>
      </c>
      <c r="AV212" s="192">
        <v>5140</v>
      </c>
      <c r="AW212" s="192">
        <v>8715005.7127708122</v>
      </c>
      <c r="AX212" s="192">
        <v>985428.52701117005</v>
      </c>
      <c r="AY212" s="192">
        <v>-844631</v>
      </c>
      <c r="BA212" s="193">
        <f t="shared" si="130"/>
        <v>7870374.7127708122</v>
      </c>
      <c r="BB212" s="194"/>
      <c r="BC212" s="149">
        <v>2062429.5899254004</v>
      </c>
      <c r="BD212" s="194"/>
      <c r="BE212" s="149">
        <v>-116083.29311638717</v>
      </c>
      <c r="BF212" s="192"/>
      <c r="BG212" s="192">
        <f t="shared" si="131"/>
        <v>9816721.0095798261</v>
      </c>
      <c r="BH212" s="195">
        <f t="shared" si="112"/>
        <v>1909.8679006964642</v>
      </c>
      <c r="BI212" s="194"/>
      <c r="BJ212" s="149">
        <v>0</v>
      </c>
      <c r="BL212" s="147">
        <f t="shared" si="113"/>
        <v>-932857.45125676133</v>
      </c>
      <c r="BM212" s="148">
        <f t="shared" si="114"/>
        <v>-8.6780840258564113E-2</v>
      </c>
      <c r="BN212" s="149">
        <f t="shared" si="132"/>
        <v>-181.48977650909754</v>
      </c>
      <c r="BP212" s="82">
        <v>624</v>
      </c>
      <c r="BQ212" s="82" t="s">
        <v>635</v>
      </c>
      <c r="BR212" s="192">
        <v>5140</v>
      </c>
      <c r="BS212" s="192">
        <v>8870055.7151258215</v>
      </c>
      <c r="BT212" s="192">
        <v>1136563.5796834435</v>
      </c>
      <c r="BU212" s="192">
        <v>-844631</v>
      </c>
      <c r="BW212" s="193">
        <f t="shared" si="133"/>
        <v>8025424.7151258215</v>
      </c>
      <c r="BX212" s="194"/>
      <c r="BY212" s="149">
        <v>2041970.4371684252</v>
      </c>
      <c r="BZ212" s="194"/>
      <c r="CA212" s="149">
        <v>-539834.50132173521</v>
      </c>
      <c r="CB212" s="192"/>
      <c r="CC212" s="192">
        <f t="shared" si="134"/>
        <v>9527560.6509725116</v>
      </c>
      <c r="CD212" s="195">
        <f t="shared" si="115"/>
        <v>1853.6110215899828</v>
      </c>
      <c r="CE212" s="194"/>
      <c r="CF212" s="149">
        <v>0</v>
      </c>
      <c r="CH212" s="147">
        <f t="shared" si="116"/>
        <v>-1222017.8098640759</v>
      </c>
      <c r="CI212" s="148">
        <f t="shared" si="117"/>
        <v>-0.11368053308473383</v>
      </c>
      <c r="CJ212" s="149">
        <f t="shared" si="135"/>
        <v>-237.74665561557896</v>
      </c>
      <c r="CL212" s="82">
        <v>624</v>
      </c>
      <c r="CM212" s="82" t="s">
        <v>635</v>
      </c>
      <c r="CN212" s="192">
        <v>5140</v>
      </c>
      <c r="CO212" s="192">
        <v>8588710.2881285623</v>
      </c>
      <c r="CP212" s="192">
        <v>1225676.70100012</v>
      </c>
      <c r="CQ212" s="192">
        <v>-844631</v>
      </c>
      <c r="CS212" s="193">
        <f t="shared" si="118"/>
        <v>7744079.2881285623</v>
      </c>
      <c r="CT212" s="194"/>
      <c r="CU212" s="149">
        <v>2041970.4371684252</v>
      </c>
      <c r="CV212" s="194"/>
      <c r="CW212" s="149">
        <v>-539834.50132173521</v>
      </c>
      <c r="CX212" s="192"/>
      <c r="CY212" s="192">
        <f t="shared" si="119"/>
        <v>9246215.2239752524</v>
      </c>
      <c r="CZ212" s="195">
        <f t="shared" si="120"/>
        <v>1798.8745571936288</v>
      </c>
      <c r="DA212" s="194"/>
      <c r="DB212" s="149">
        <v>0</v>
      </c>
      <c r="DD212" s="147">
        <f t="shared" si="121"/>
        <v>-1503363.2368613351</v>
      </c>
      <c r="DE212" s="148">
        <f t="shared" si="122"/>
        <v>-0.13985322702080502</v>
      </c>
      <c r="DF212" s="149">
        <f t="shared" si="123"/>
        <v>-292.4831200119329</v>
      </c>
      <c r="DH212" s="196">
        <v>321924.10884</v>
      </c>
      <c r="DI212" s="197">
        <v>93863.946100000001</v>
      </c>
      <c r="DJ212" s="198">
        <f t="shared" si="124"/>
        <v>-228060.16274</v>
      </c>
      <c r="DL212" s="196" t="e">
        <f>#REF!+DJ212</f>
        <v>#REF!</v>
      </c>
      <c r="DM212" s="198" t="e">
        <f t="shared" si="125"/>
        <v>#REF!</v>
      </c>
      <c r="DN212" s="82">
        <v>624</v>
      </c>
      <c r="DO212" s="82" t="s">
        <v>835</v>
      </c>
      <c r="DP212" s="192">
        <v>5187</v>
      </c>
      <c r="DQ212" s="192">
        <v>9579903.6261327919</v>
      </c>
      <c r="DR212" s="192">
        <v>1225676.70100012</v>
      </c>
      <c r="DS212" s="192">
        <v>-848736</v>
      </c>
      <c r="DU212" s="193">
        <v>8735272.6261327919</v>
      </c>
      <c r="DV212" s="194"/>
      <c r="DW212" s="149">
        <v>1906716.4411535908</v>
      </c>
      <c r="DX212" s="194"/>
      <c r="DY212" s="149">
        <v>107589.39355020432</v>
      </c>
      <c r="DZ212" s="192"/>
      <c r="EA212" s="192">
        <v>10749578.460836587</v>
      </c>
      <c r="EB212" s="195">
        <v>2072.4076461994578</v>
      </c>
      <c r="ED212" s="196"/>
      <c r="EE212" s="197"/>
      <c r="EF212" s="198">
        <v>-228060.16274</v>
      </c>
      <c r="EH212" s="196">
        <v>10521518.298096588</v>
      </c>
      <c r="EI212" s="198">
        <v>876793.19150804903</v>
      </c>
      <c r="EK212" s="199">
        <v>8</v>
      </c>
    </row>
    <row r="213" spans="1:141" ht="13.8" x14ac:dyDescent="0.25">
      <c r="A213" s="30">
        <v>626</v>
      </c>
      <c r="B213" s="235" t="s">
        <v>256</v>
      </c>
      <c r="C213" s="180">
        <v>5131</v>
      </c>
      <c r="D213" s="180">
        <v>16991840.345615599</v>
      </c>
      <c r="E213" s="181">
        <v>1841127.0244988173</v>
      </c>
      <c r="F213" s="200">
        <v>-293871</v>
      </c>
      <c r="G213" s="181">
        <f t="shared" si="136"/>
        <v>16697969.345615599</v>
      </c>
      <c r="H213" s="183">
        <f t="shared" si="105"/>
        <v>3254.3304123203275</v>
      </c>
      <c r="I213" s="184">
        <v>2831752.8331013047</v>
      </c>
      <c r="J213" s="181">
        <f t="shared" si="106"/>
        <v>19529722.178716905</v>
      </c>
      <c r="K213" s="183">
        <f t="shared" si="107"/>
        <v>3806.2214341681747</v>
      </c>
      <c r="L213" s="185">
        <v>81086.376000000004</v>
      </c>
      <c r="M213" s="185">
        <v>49789.88</v>
      </c>
      <c r="N213" s="186">
        <v>-31296.496000000006</v>
      </c>
      <c r="O213" s="187">
        <v>739</v>
      </c>
      <c r="P213" s="159">
        <f t="shared" si="108"/>
        <v>19499164.682716906</v>
      </c>
      <c r="Q213" s="188">
        <v>356973</v>
      </c>
      <c r="R213" s="189"/>
      <c r="S213" s="190"/>
      <c r="U213" s="184"/>
      <c r="W213" s="82">
        <v>625</v>
      </c>
      <c r="X213" s="82" t="s">
        <v>636</v>
      </c>
      <c r="Y213" s="192">
        <v>3077</v>
      </c>
      <c r="Z213" s="192">
        <v>8936668.2582381889</v>
      </c>
      <c r="AA213" s="192">
        <v>2202991.5913119256</v>
      </c>
      <c r="AB213" s="192">
        <v>382319</v>
      </c>
      <c r="AD213" s="193">
        <f t="shared" si="126"/>
        <v>9318987.2582381889</v>
      </c>
      <c r="AE213" s="194"/>
      <c r="AF213" s="149">
        <v>1609501.5846353234</v>
      </c>
      <c r="AG213" s="194"/>
      <c r="AH213" s="149">
        <f t="shared" si="127"/>
        <v>-44729.822514231506</v>
      </c>
      <c r="AI213" s="149">
        <v>-63974.048479656703</v>
      </c>
      <c r="AJ213" s="192"/>
      <c r="AK213" s="192">
        <f t="shared" si="128"/>
        <v>10883759.02035928</v>
      </c>
      <c r="AL213" s="195">
        <f t="shared" si="109"/>
        <v>3537.1332532854335</v>
      </c>
      <c r="AM213" s="194"/>
      <c r="AN213" s="149">
        <v>0</v>
      </c>
      <c r="AP213" s="147">
        <f t="shared" si="110"/>
        <v>-754315.34898777865</v>
      </c>
      <c r="AQ213" s="148">
        <f t="shared" si="111"/>
        <v>-6.481444653546227E-2</v>
      </c>
      <c r="AR213" s="149">
        <f t="shared" si="129"/>
        <v>-245.14635976203402</v>
      </c>
      <c r="AT213" s="82">
        <v>625</v>
      </c>
      <c r="AU213" s="82" t="s">
        <v>636</v>
      </c>
      <c r="AV213" s="192">
        <v>3077</v>
      </c>
      <c r="AW213" s="192">
        <v>8908751.5256122556</v>
      </c>
      <c r="AX213" s="192">
        <v>2214648.3264479786</v>
      </c>
      <c r="AY213" s="192">
        <v>382319</v>
      </c>
      <c r="BA213" s="193">
        <f t="shared" si="130"/>
        <v>9291070.5256122556</v>
      </c>
      <c r="BB213" s="194"/>
      <c r="BC213" s="149">
        <v>1609501.5846353234</v>
      </c>
      <c r="BD213" s="194"/>
      <c r="BE213" s="149">
        <v>-63974.048479656703</v>
      </c>
      <c r="BF213" s="192"/>
      <c r="BG213" s="192">
        <f t="shared" si="131"/>
        <v>10836598.061767921</v>
      </c>
      <c r="BH213" s="195">
        <f t="shared" si="112"/>
        <v>3521.8063249164516</v>
      </c>
      <c r="BI213" s="194"/>
      <c r="BJ213" s="149">
        <v>0</v>
      </c>
      <c r="BL213" s="147">
        <f t="shared" si="113"/>
        <v>-801476.30757913738</v>
      </c>
      <c r="BM213" s="148">
        <f t="shared" si="114"/>
        <v>-6.8866745661129797E-2</v>
      </c>
      <c r="BN213" s="149">
        <f t="shared" si="132"/>
        <v>-260.47328813101637</v>
      </c>
      <c r="BP213" s="82">
        <v>625</v>
      </c>
      <c r="BQ213" s="82" t="s">
        <v>636</v>
      </c>
      <c r="BR213" s="192">
        <v>3077</v>
      </c>
      <c r="BS213" s="192">
        <v>8983824.672694765</v>
      </c>
      <c r="BT213" s="192">
        <v>2288816.5761836651</v>
      </c>
      <c r="BU213" s="192">
        <v>382319</v>
      </c>
      <c r="BW213" s="193">
        <f t="shared" si="133"/>
        <v>9366143.672694765</v>
      </c>
      <c r="BX213" s="194"/>
      <c r="BY213" s="149">
        <v>1598553.2568690078</v>
      </c>
      <c r="BZ213" s="194"/>
      <c r="CA213" s="149">
        <v>-297505.33114116761</v>
      </c>
      <c r="CB213" s="192"/>
      <c r="CC213" s="192">
        <f t="shared" si="134"/>
        <v>10667191.598422604</v>
      </c>
      <c r="CD213" s="195">
        <f t="shared" si="115"/>
        <v>3466.7506007223283</v>
      </c>
      <c r="CE213" s="194"/>
      <c r="CF213" s="149">
        <v>0</v>
      </c>
      <c r="CH213" s="147">
        <f t="shared" si="116"/>
        <v>-970882.77092445455</v>
      </c>
      <c r="CI213" s="148">
        <f t="shared" si="117"/>
        <v>-8.342297360477556E-2</v>
      </c>
      <c r="CJ213" s="149">
        <f t="shared" si="135"/>
        <v>-315.5290123251396</v>
      </c>
      <c r="CL213" s="82">
        <v>625</v>
      </c>
      <c r="CM213" s="82" t="s">
        <v>636</v>
      </c>
      <c r="CN213" s="192">
        <v>3077</v>
      </c>
      <c r="CO213" s="192">
        <v>8877255.9875470214</v>
      </c>
      <c r="CP213" s="192">
        <v>2170692.3335202644</v>
      </c>
      <c r="CQ213" s="192">
        <v>382319</v>
      </c>
      <c r="CS213" s="193">
        <f t="shared" si="118"/>
        <v>9259574.9875470214</v>
      </c>
      <c r="CT213" s="194"/>
      <c r="CU213" s="149">
        <v>1598553.2568690078</v>
      </c>
      <c r="CV213" s="194"/>
      <c r="CW213" s="149">
        <v>-297505.33114116761</v>
      </c>
      <c r="CX213" s="192"/>
      <c r="CY213" s="192">
        <f t="shared" si="119"/>
        <v>10560622.91327486</v>
      </c>
      <c r="CZ213" s="195">
        <f t="shared" si="120"/>
        <v>3432.1166438982323</v>
      </c>
      <c r="DA213" s="194"/>
      <c r="DB213" s="149">
        <v>0</v>
      </c>
      <c r="DD213" s="147">
        <f t="shared" si="121"/>
        <v>-1077451.4560721982</v>
      </c>
      <c r="DE213" s="148">
        <f t="shared" si="122"/>
        <v>-9.2579873772764651E-2</v>
      </c>
      <c r="DF213" s="149">
        <f t="shared" si="123"/>
        <v>-350.16296914923572</v>
      </c>
      <c r="DH213" s="196">
        <v>43635.520199999999</v>
      </c>
      <c r="DI213" s="197">
        <v>167201.52600000001</v>
      </c>
      <c r="DJ213" s="198">
        <f t="shared" si="124"/>
        <v>123566.00580000001</v>
      </c>
      <c r="DL213" s="196" t="e">
        <f>#REF!+DJ213</f>
        <v>#REF!</v>
      </c>
      <c r="DM213" s="198" t="e">
        <f t="shared" si="125"/>
        <v>#REF!</v>
      </c>
      <c r="DN213" s="82">
        <v>625</v>
      </c>
      <c r="DO213" s="82" t="s">
        <v>255</v>
      </c>
      <c r="DP213" s="192">
        <v>3146</v>
      </c>
      <c r="DQ213" s="192">
        <v>9688744.7668929584</v>
      </c>
      <c r="DR213" s="192">
        <v>2170692.3335202644</v>
      </c>
      <c r="DS213" s="192">
        <v>504182</v>
      </c>
      <c r="DU213" s="193">
        <v>10071063.766892958</v>
      </c>
      <c r="DV213" s="194"/>
      <c r="DW213" s="149">
        <v>1507717.5794082775</v>
      </c>
      <c r="DX213" s="194"/>
      <c r="DY213" s="149">
        <v>59293.023045822643</v>
      </c>
      <c r="DZ213" s="192"/>
      <c r="EA213" s="192">
        <v>11638074.369347058</v>
      </c>
      <c r="EB213" s="195">
        <v>3699.3243386354284</v>
      </c>
      <c r="ED213" s="196"/>
      <c r="EE213" s="197"/>
      <c r="EF213" s="198">
        <v>123566.00580000001</v>
      </c>
      <c r="EH213" s="196">
        <v>11761640.375147058</v>
      </c>
      <c r="EI213" s="198">
        <v>980136.69792892144</v>
      </c>
      <c r="EK213" s="199">
        <v>17</v>
      </c>
    </row>
    <row r="214" spans="1:141" ht="13.8" x14ac:dyDescent="0.25">
      <c r="A214" s="30">
        <v>630</v>
      </c>
      <c r="B214" s="235" t="s">
        <v>257</v>
      </c>
      <c r="C214" s="180">
        <v>1578</v>
      </c>
      <c r="D214" s="180">
        <v>5679316.552676145</v>
      </c>
      <c r="E214" s="181">
        <v>1348261.9288152368</v>
      </c>
      <c r="F214" s="200">
        <v>-190774</v>
      </c>
      <c r="G214" s="181">
        <f t="shared" si="136"/>
        <v>5488542.552676145</v>
      </c>
      <c r="H214" s="183">
        <f t="shared" si="105"/>
        <v>3478.1638483372276</v>
      </c>
      <c r="I214" s="184">
        <v>844463.39484283829</v>
      </c>
      <c r="J214" s="181">
        <f t="shared" si="106"/>
        <v>6333005.9475189829</v>
      </c>
      <c r="K214" s="183">
        <f t="shared" si="107"/>
        <v>4013.311753814311</v>
      </c>
      <c r="L214" s="185">
        <v>14225.68</v>
      </c>
      <c r="M214" s="185">
        <v>153637.34399999998</v>
      </c>
      <c r="N214" s="186">
        <v>139411.66399999999</v>
      </c>
      <c r="O214" s="187">
        <v>219</v>
      </c>
      <c r="P214" s="159">
        <f t="shared" si="108"/>
        <v>6472636.6115189828</v>
      </c>
      <c r="Q214" s="188">
        <v>105908</v>
      </c>
      <c r="R214" s="189"/>
      <c r="S214" s="190"/>
      <c r="U214" s="184"/>
      <c r="W214" s="82">
        <v>626</v>
      </c>
      <c r="X214" s="82" t="s">
        <v>637</v>
      </c>
      <c r="Y214" s="192">
        <v>5131</v>
      </c>
      <c r="Z214" s="192">
        <v>16994580.258086536</v>
      </c>
      <c r="AA214" s="192">
        <v>1841127.0244988136</v>
      </c>
      <c r="AB214" s="192">
        <v>-291209</v>
      </c>
      <c r="AD214" s="193">
        <f t="shared" si="126"/>
        <v>16703371.258086536</v>
      </c>
      <c r="AE214" s="194"/>
      <c r="AF214" s="149">
        <v>2913742.0909530763</v>
      </c>
      <c r="AG214" s="194"/>
      <c r="AH214" s="149">
        <f t="shared" si="127"/>
        <v>-76806.202255972443</v>
      </c>
      <c r="AI214" s="149">
        <v>-109850.73113354199</v>
      </c>
      <c r="AJ214" s="192"/>
      <c r="AK214" s="192">
        <f t="shared" si="128"/>
        <v>19540307.146783642</v>
      </c>
      <c r="AL214" s="195">
        <f t="shared" si="109"/>
        <v>3808.2843786364533</v>
      </c>
      <c r="AM214" s="194"/>
      <c r="AN214" s="149">
        <v>0</v>
      </c>
      <c r="AP214" s="147">
        <f t="shared" si="110"/>
        <v>31369.602118048817</v>
      </c>
      <c r="AQ214" s="148">
        <f t="shared" si="111"/>
        <v>1.6079605589093872E-3</v>
      </c>
      <c r="AR214" s="149">
        <f t="shared" si="129"/>
        <v>6.1137404244881735</v>
      </c>
      <c r="AT214" s="82">
        <v>626</v>
      </c>
      <c r="AU214" s="82" t="s">
        <v>637</v>
      </c>
      <c r="AV214" s="192">
        <v>5131</v>
      </c>
      <c r="AW214" s="192">
        <v>16880932.027327716</v>
      </c>
      <c r="AX214" s="192">
        <v>1801747.4211598043</v>
      </c>
      <c r="AY214" s="192">
        <v>-291209</v>
      </c>
      <c r="BA214" s="193">
        <f t="shared" si="130"/>
        <v>16589723.027327716</v>
      </c>
      <c r="BB214" s="194"/>
      <c r="BC214" s="149">
        <v>2913742.0909530763</v>
      </c>
      <c r="BD214" s="194"/>
      <c r="BE214" s="149">
        <v>-109850.73113354199</v>
      </c>
      <c r="BF214" s="192"/>
      <c r="BG214" s="192">
        <f t="shared" si="131"/>
        <v>19393614.387147248</v>
      </c>
      <c r="BH214" s="195">
        <f t="shared" si="112"/>
        <v>3779.6948717885884</v>
      </c>
      <c r="BI214" s="194"/>
      <c r="BJ214" s="149">
        <v>0</v>
      </c>
      <c r="BL214" s="147">
        <f t="shared" si="113"/>
        <v>-115323.15751834586</v>
      </c>
      <c r="BM214" s="148">
        <f t="shared" si="114"/>
        <v>-5.9112987190775611E-3</v>
      </c>
      <c r="BN214" s="149">
        <f t="shared" si="132"/>
        <v>-22.475766423376704</v>
      </c>
      <c r="BP214" s="82">
        <v>626</v>
      </c>
      <c r="BQ214" s="82" t="s">
        <v>637</v>
      </c>
      <c r="BR214" s="192">
        <v>5131</v>
      </c>
      <c r="BS214" s="192">
        <v>17060539.009058837</v>
      </c>
      <c r="BT214" s="192">
        <v>1980761.1545243992</v>
      </c>
      <c r="BU214" s="192">
        <v>-291209</v>
      </c>
      <c r="BW214" s="193">
        <f t="shared" si="133"/>
        <v>16769330.009058837</v>
      </c>
      <c r="BX214" s="194"/>
      <c r="BY214" s="149">
        <v>2907540.288499529</v>
      </c>
      <c r="BZ214" s="194"/>
      <c r="CA214" s="149">
        <v>-510850.5545397235</v>
      </c>
      <c r="CB214" s="192"/>
      <c r="CC214" s="192">
        <f t="shared" si="134"/>
        <v>19166019.743018642</v>
      </c>
      <c r="CD214" s="195">
        <f t="shared" si="115"/>
        <v>3735.3380906292423</v>
      </c>
      <c r="CE214" s="194"/>
      <c r="CF214" s="149">
        <v>0</v>
      </c>
      <c r="CH214" s="147">
        <f t="shared" si="116"/>
        <v>-342917.80164695159</v>
      </c>
      <c r="CI214" s="148">
        <f t="shared" si="117"/>
        <v>-1.7577471908034117E-2</v>
      </c>
      <c r="CJ214" s="149">
        <f t="shared" si="135"/>
        <v>-66.832547582722981</v>
      </c>
      <c r="CL214" s="82">
        <v>626</v>
      </c>
      <c r="CM214" s="82" t="s">
        <v>637</v>
      </c>
      <c r="CN214" s="192">
        <v>5131</v>
      </c>
      <c r="CO214" s="192">
        <v>16062285.894902911</v>
      </c>
      <c r="CP214" s="192">
        <v>1313839.3801516886</v>
      </c>
      <c r="CQ214" s="192">
        <v>-291209</v>
      </c>
      <c r="CS214" s="193">
        <f t="shared" si="118"/>
        <v>15771076.894902911</v>
      </c>
      <c r="CT214" s="194"/>
      <c r="CU214" s="149">
        <v>2907540.288499529</v>
      </c>
      <c r="CV214" s="194"/>
      <c r="CW214" s="149">
        <v>-510850.5545397235</v>
      </c>
      <c r="CX214" s="192"/>
      <c r="CY214" s="192">
        <f t="shared" si="119"/>
        <v>18167766.628862716</v>
      </c>
      <c r="CZ214" s="195">
        <f t="shared" si="120"/>
        <v>3540.7847649313421</v>
      </c>
      <c r="DA214" s="194"/>
      <c r="DB214" s="149">
        <v>0</v>
      </c>
      <c r="DD214" s="147">
        <f t="shared" si="121"/>
        <v>-1341170.9158028774</v>
      </c>
      <c r="DE214" s="148">
        <f t="shared" si="122"/>
        <v>-6.8746486718319469E-2</v>
      </c>
      <c r="DF214" s="149">
        <f t="shared" si="123"/>
        <v>-261.38587328062317</v>
      </c>
      <c r="DH214" s="196">
        <v>100660.7561</v>
      </c>
      <c r="DI214" s="197">
        <v>33984.050000000003</v>
      </c>
      <c r="DJ214" s="198">
        <f t="shared" si="124"/>
        <v>-66676.706099999996</v>
      </c>
      <c r="DL214" s="196" t="e">
        <f>#REF!+DJ214</f>
        <v>#REF!</v>
      </c>
      <c r="DM214" s="198" t="e">
        <f t="shared" si="125"/>
        <v>#REF!</v>
      </c>
      <c r="DN214" s="82">
        <v>626</v>
      </c>
      <c r="DO214" s="82" t="s">
        <v>256</v>
      </c>
      <c r="DP214" s="192">
        <v>5248</v>
      </c>
      <c r="DQ214" s="192">
        <v>16956144.84877678</v>
      </c>
      <c r="DR214" s="192">
        <v>1313839.3801516886</v>
      </c>
      <c r="DS214" s="192">
        <v>-339174</v>
      </c>
      <c r="DU214" s="193">
        <v>16664935.84877678</v>
      </c>
      <c r="DV214" s="194"/>
      <c r="DW214" s="149">
        <v>2742188.8272533752</v>
      </c>
      <c r="DX214" s="194"/>
      <c r="DY214" s="149">
        <v>101812.8686354396</v>
      </c>
      <c r="DZ214" s="192"/>
      <c r="EA214" s="192">
        <v>19508937.544665594</v>
      </c>
      <c r="EB214" s="195">
        <v>3717.4042577487794</v>
      </c>
      <c r="ED214" s="196"/>
      <c r="EE214" s="197"/>
      <c r="EF214" s="198">
        <v>-66676.706099999996</v>
      </c>
      <c r="EH214" s="196">
        <v>19442260.838565595</v>
      </c>
      <c r="EI214" s="198">
        <v>1620188.4032137997</v>
      </c>
      <c r="EK214" s="199">
        <v>17</v>
      </c>
    </row>
    <row r="215" spans="1:141" ht="13.8" x14ac:dyDescent="0.25">
      <c r="A215" s="30">
        <v>631</v>
      </c>
      <c r="B215" s="235" t="s">
        <v>258</v>
      </c>
      <c r="C215" s="180">
        <v>2004</v>
      </c>
      <c r="D215" s="180">
        <v>3200703.5076614348</v>
      </c>
      <c r="E215" s="181">
        <v>669674.27011445328</v>
      </c>
      <c r="F215" s="200">
        <v>-511934</v>
      </c>
      <c r="G215" s="181">
        <f t="shared" si="136"/>
        <v>2688769.5076614348</v>
      </c>
      <c r="H215" s="183">
        <f t="shared" si="105"/>
        <v>1341.7013511284606</v>
      </c>
      <c r="I215" s="184">
        <v>961265.6277808228</v>
      </c>
      <c r="J215" s="181">
        <f t="shared" si="106"/>
        <v>3650035.1354422579</v>
      </c>
      <c r="K215" s="183">
        <f t="shared" si="107"/>
        <v>1821.3748180849591</v>
      </c>
      <c r="L215" s="185">
        <v>706333.46336000005</v>
      </c>
      <c r="M215" s="185">
        <v>14225.68</v>
      </c>
      <c r="N215" s="186">
        <v>-692107.78336</v>
      </c>
      <c r="O215" s="187">
        <v>832</v>
      </c>
      <c r="P215" s="159">
        <f t="shared" si="108"/>
        <v>2958759.3520822581</v>
      </c>
      <c r="Q215" s="188">
        <v>116949</v>
      </c>
      <c r="R215" s="189"/>
      <c r="S215" s="190"/>
      <c r="U215" s="184"/>
      <c r="W215" s="82">
        <v>630</v>
      </c>
      <c r="X215" s="82" t="s">
        <v>638</v>
      </c>
      <c r="Y215" s="192">
        <v>1578</v>
      </c>
      <c r="Z215" s="192">
        <v>5674634.6148943324</v>
      </c>
      <c r="AA215" s="192">
        <v>1348261.9288152363</v>
      </c>
      <c r="AB215" s="192">
        <v>-96390</v>
      </c>
      <c r="AD215" s="193">
        <f t="shared" si="126"/>
        <v>5578244.6148943324</v>
      </c>
      <c r="AE215" s="194"/>
      <c r="AF215" s="149">
        <v>865087.51958159928</v>
      </c>
      <c r="AG215" s="194"/>
      <c r="AH215" s="149">
        <f t="shared" si="127"/>
        <v>-18483.618371445253</v>
      </c>
      <c r="AI215" s="149">
        <v>-26435.872787067052</v>
      </c>
      <c r="AJ215" s="192"/>
      <c r="AK215" s="192">
        <f t="shared" si="128"/>
        <v>6424848.5161044858</v>
      </c>
      <c r="AL215" s="195">
        <f t="shared" si="109"/>
        <v>4071.5136350472026</v>
      </c>
      <c r="AM215" s="194"/>
      <c r="AN215" s="149">
        <v>0</v>
      </c>
      <c r="AP215" s="147">
        <f t="shared" si="110"/>
        <v>81902.40753043443</v>
      </c>
      <c r="AQ215" s="148">
        <f t="shared" si="111"/>
        <v>1.2912360617367249E-2</v>
      </c>
      <c r="AR215" s="149">
        <f t="shared" si="129"/>
        <v>51.902666369096593</v>
      </c>
      <c r="AT215" s="82">
        <v>630</v>
      </c>
      <c r="AU215" s="82" t="s">
        <v>638</v>
      </c>
      <c r="AV215" s="192">
        <v>1578</v>
      </c>
      <c r="AW215" s="192">
        <v>5666881.3482970167</v>
      </c>
      <c r="AX215" s="192">
        <v>1357241.6387365402</v>
      </c>
      <c r="AY215" s="192">
        <v>-96390</v>
      </c>
      <c r="BA215" s="193">
        <f t="shared" si="130"/>
        <v>5570491.3482970167</v>
      </c>
      <c r="BB215" s="194"/>
      <c r="BC215" s="149">
        <v>865087.51958159928</v>
      </c>
      <c r="BD215" s="194"/>
      <c r="BE215" s="149">
        <v>-26435.872787067052</v>
      </c>
      <c r="BF215" s="192"/>
      <c r="BG215" s="192">
        <f t="shared" si="131"/>
        <v>6409142.9950915491</v>
      </c>
      <c r="BH215" s="195">
        <f t="shared" si="112"/>
        <v>4061.5608333913492</v>
      </c>
      <c r="BI215" s="194"/>
      <c r="BJ215" s="149">
        <v>0</v>
      </c>
      <c r="BL215" s="147">
        <f t="shared" si="113"/>
        <v>66196.886517497711</v>
      </c>
      <c r="BM215" s="148">
        <f t="shared" si="114"/>
        <v>1.0436299691718387E-2</v>
      </c>
      <c r="BN215" s="149">
        <f t="shared" si="132"/>
        <v>41.949864713243166</v>
      </c>
      <c r="BP215" s="82">
        <v>630</v>
      </c>
      <c r="BQ215" s="82" t="s">
        <v>638</v>
      </c>
      <c r="BR215" s="192">
        <v>1578</v>
      </c>
      <c r="BS215" s="192">
        <v>5683274.6750355642</v>
      </c>
      <c r="BT215" s="192">
        <v>1373254.2567291535</v>
      </c>
      <c r="BU215" s="192">
        <v>-96390</v>
      </c>
      <c r="BW215" s="193">
        <f t="shared" si="133"/>
        <v>5586884.6750355642</v>
      </c>
      <c r="BX215" s="194"/>
      <c r="BY215" s="149">
        <v>858909.33489469881</v>
      </c>
      <c r="BZ215" s="194"/>
      <c r="CA215" s="149">
        <v>-122937.55474961257</v>
      </c>
      <c r="CB215" s="192"/>
      <c r="CC215" s="192">
        <f t="shared" si="134"/>
        <v>6322856.4551806506</v>
      </c>
      <c r="CD215" s="195">
        <f t="shared" si="115"/>
        <v>4006.879882877472</v>
      </c>
      <c r="CE215" s="194"/>
      <c r="CF215" s="149">
        <v>0</v>
      </c>
      <c r="CH215" s="147">
        <f t="shared" si="116"/>
        <v>-20089.653393400833</v>
      </c>
      <c r="CI215" s="148">
        <f t="shared" si="117"/>
        <v>-3.16724327300286E-3</v>
      </c>
      <c r="CJ215" s="149">
        <f t="shared" si="135"/>
        <v>-12.731085800634242</v>
      </c>
      <c r="CL215" s="82">
        <v>630</v>
      </c>
      <c r="CM215" s="82" t="s">
        <v>638</v>
      </c>
      <c r="CN215" s="192">
        <v>1578</v>
      </c>
      <c r="CO215" s="192">
        <v>5407467.8295775931</v>
      </c>
      <c r="CP215" s="192">
        <v>1318296.2276390663</v>
      </c>
      <c r="CQ215" s="192">
        <v>-96390</v>
      </c>
      <c r="CS215" s="193">
        <f t="shared" si="118"/>
        <v>5311077.8295775931</v>
      </c>
      <c r="CT215" s="194"/>
      <c r="CU215" s="149">
        <v>858909.33489469881</v>
      </c>
      <c r="CV215" s="194"/>
      <c r="CW215" s="149">
        <v>-122937.55474961257</v>
      </c>
      <c r="CX215" s="192"/>
      <c r="CY215" s="192">
        <f t="shared" si="119"/>
        <v>6047049.6097226795</v>
      </c>
      <c r="CZ215" s="195">
        <f t="shared" si="120"/>
        <v>3832.0973445644358</v>
      </c>
      <c r="DA215" s="194"/>
      <c r="DB215" s="149">
        <v>0</v>
      </c>
      <c r="DD215" s="147">
        <f t="shared" si="121"/>
        <v>-295896.49885137193</v>
      </c>
      <c r="DE215" s="148">
        <f t="shared" si="122"/>
        <v>-4.6649694603489542E-2</v>
      </c>
      <c r="DF215" s="149">
        <f t="shared" si="123"/>
        <v>-187.51362411367043</v>
      </c>
      <c r="DH215" s="196">
        <v>35343.412000000004</v>
      </c>
      <c r="DI215" s="197">
        <v>183717.77429999999</v>
      </c>
      <c r="DJ215" s="198">
        <f t="shared" si="124"/>
        <v>148374.36229999998</v>
      </c>
      <c r="DL215" s="196" t="e">
        <f>#REF!+DJ215</f>
        <v>#REF!</v>
      </c>
      <c r="DM215" s="198" t="e">
        <f t="shared" si="125"/>
        <v>#REF!</v>
      </c>
      <c r="DN215" s="82">
        <v>630</v>
      </c>
      <c r="DO215" s="82" t="s">
        <v>257</v>
      </c>
      <c r="DP215" s="192">
        <v>1557</v>
      </c>
      <c r="DQ215" s="192">
        <v>5608699.99614916</v>
      </c>
      <c r="DR215" s="192">
        <v>1318296.2276390663</v>
      </c>
      <c r="DS215" s="192">
        <v>-97624</v>
      </c>
      <c r="DU215" s="193">
        <v>5512309.99614916</v>
      </c>
      <c r="DV215" s="194"/>
      <c r="DW215" s="149">
        <v>806134.57547781558</v>
      </c>
      <c r="DX215" s="194"/>
      <c r="DY215" s="149">
        <v>24501.536947076151</v>
      </c>
      <c r="DZ215" s="192"/>
      <c r="EA215" s="192">
        <v>6342946.1085740514</v>
      </c>
      <c r="EB215" s="195">
        <v>4073.8253748067127</v>
      </c>
      <c r="ED215" s="196"/>
      <c r="EE215" s="197"/>
      <c r="EF215" s="198">
        <v>148374.36229999998</v>
      </c>
      <c r="EH215" s="196">
        <v>6491320.4708740516</v>
      </c>
      <c r="EI215" s="198">
        <v>540943.37257283763</v>
      </c>
      <c r="EK215" s="199">
        <v>17</v>
      </c>
    </row>
    <row r="216" spans="1:141" ht="13.8" x14ac:dyDescent="0.25">
      <c r="A216" s="30">
        <v>635</v>
      </c>
      <c r="B216" s="235" t="s">
        <v>259</v>
      </c>
      <c r="C216" s="180">
        <v>6435</v>
      </c>
      <c r="D216" s="180">
        <v>14801194.765664313</v>
      </c>
      <c r="E216" s="181">
        <v>4431454.0535201924</v>
      </c>
      <c r="F216" s="200">
        <v>-902283</v>
      </c>
      <c r="G216" s="181">
        <f t="shared" si="136"/>
        <v>13898911.765664313</v>
      </c>
      <c r="H216" s="183">
        <f t="shared" si="105"/>
        <v>2159.8930482772826</v>
      </c>
      <c r="I216" s="184">
        <v>3557139.4606675338</v>
      </c>
      <c r="J216" s="181">
        <f t="shared" si="106"/>
        <v>17456051.226331845</v>
      </c>
      <c r="K216" s="183">
        <f t="shared" si="107"/>
        <v>2712.6730732450419</v>
      </c>
      <c r="L216" s="185">
        <v>610850.69919999992</v>
      </c>
      <c r="M216" s="185">
        <v>196314.38400000002</v>
      </c>
      <c r="N216" s="186">
        <v>-414536.3151999999</v>
      </c>
      <c r="O216" s="187">
        <v>3217</v>
      </c>
      <c r="P216" s="159">
        <f t="shared" si="108"/>
        <v>17044731.911131844</v>
      </c>
      <c r="Q216" s="188">
        <v>412186</v>
      </c>
      <c r="R216" s="189"/>
      <c r="S216" s="190"/>
      <c r="U216" s="184"/>
      <c r="W216" s="82">
        <v>631</v>
      </c>
      <c r="X216" s="82" t="s">
        <v>639</v>
      </c>
      <c r="Y216" s="192">
        <v>2004</v>
      </c>
      <c r="Z216" s="192">
        <v>3197121.0332163316</v>
      </c>
      <c r="AA216" s="192">
        <v>669674.27011445258</v>
      </c>
      <c r="AB216" s="192">
        <v>-469114</v>
      </c>
      <c r="AD216" s="193">
        <f t="shared" si="126"/>
        <v>2728007.0332163316</v>
      </c>
      <c r="AE216" s="194"/>
      <c r="AF216" s="149">
        <v>995808.66301604954</v>
      </c>
      <c r="AG216" s="194"/>
      <c r="AH216" s="149">
        <f t="shared" si="127"/>
        <v>-31810.552346908185</v>
      </c>
      <c r="AI216" s="149">
        <v>-45496.487658950085</v>
      </c>
      <c r="AJ216" s="192"/>
      <c r="AK216" s="192">
        <f t="shared" si="128"/>
        <v>3692005.1438854733</v>
      </c>
      <c r="AL216" s="195">
        <f t="shared" si="109"/>
        <v>1842.3179360705954</v>
      </c>
      <c r="AM216" s="194"/>
      <c r="AN216" s="149">
        <v>0</v>
      </c>
      <c r="AP216" s="147">
        <f t="shared" si="110"/>
        <v>-375792.9368070052</v>
      </c>
      <c r="AQ216" s="148">
        <f t="shared" si="111"/>
        <v>-9.2382396901822719E-2</v>
      </c>
      <c r="AR216" s="149">
        <f t="shared" si="129"/>
        <v>-187.5214255523978</v>
      </c>
      <c r="AT216" s="82">
        <v>631</v>
      </c>
      <c r="AU216" s="82" t="s">
        <v>639</v>
      </c>
      <c r="AV216" s="192">
        <v>2004</v>
      </c>
      <c r="AW216" s="192">
        <v>3175245.3147215997</v>
      </c>
      <c r="AX216" s="192">
        <v>675896.09925455647</v>
      </c>
      <c r="AY216" s="192">
        <v>-469114</v>
      </c>
      <c r="BA216" s="193">
        <f t="shared" si="130"/>
        <v>2706131.3147215997</v>
      </c>
      <c r="BB216" s="194"/>
      <c r="BC216" s="149">
        <v>995808.66301604954</v>
      </c>
      <c r="BD216" s="194"/>
      <c r="BE216" s="149">
        <v>-45496.487658950085</v>
      </c>
      <c r="BF216" s="192"/>
      <c r="BG216" s="192">
        <f t="shared" si="131"/>
        <v>3656443.4900786993</v>
      </c>
      <c r="BH216" s="195">
        <f t="shared" si="112"/>
        <v>1824.5725998396704</v>
      </c>
      <c r="BI216" s="194"/>
      <c r="BJ216" s="149">
        <v>0</v>
      </c>
      <c r="BL216" s="147">
        <f t="shared" si="113"/>
        <v>-411354.59061377915</v>
      </c>
      <c r="BM216" s="148">
        <f t="shared" si="114"/>
        <v>-0.1011246336356382</v>
      </c>
      <c r="BN216" s="149">
        <f t="shared" si="132"/>
        <v>-205.26676178332292</v>
      </c>
      <c r="BP216" s="82">
        <v>631</v>
      </c>
      <c r="BQ216" s="82" t="s">
        <v>639</v>
      </c>
      <c r="BR216" s="192">
        <v>2004</v>
      </c>
      <c r="BS216" s="192">
        <v>3249020.0411946313</v>
      </c>
      <c r="BT216" s="192">
        <v>747678.68481507909</v>
      </c>
      <c r="BU216" s="192">
        <v>-469114</v>
      </c>
      <c r="BW216" s="193">
        <f t="shared" si="133"/>
        <v>2779906.0411946313</v>
      </c>
      <c r="BX216" s="194"/>
      <c r="BY216" s="149">
        <v>985077.40579269896</v>
      </c>
      <c r="BZ216" s="194"/>
      <c r="CA216" s="149">
        <v>-211577.16212129625</v>
      </c>
      <c r="CB216" s="192"/>
      <c r="CC216" s="192">
        <f t="shared" si="134"/>
        <v>3553406.2848660336</v>
      </c>
      <c r="CD216" s="195">
        <f t="shared" si="115"/>
        <v>1773.1568287754658</v>
      </c>
      <c r="CE216" s="194"/>
      <c r="CF216" s="149">
        <v>0</v>
      </c>
      <c r="CH216" s="147">
        <f t="shared" si="116"/>
        <v>-514391.79582644487</v>
      </c>
      <c r="CI216" s="148">
        <f t="shared" si="117"/>
        <v>-0.12645460409354384</v>
      </c>
      <c r="CJ216" s="149">
        <f t="shared" si="135"/>
        <v>-256.6825328475274</v>
      </c>
      <c r="CL216" s="82">
        <v>631</v>
      </c>
      <c r="CM216" s="82" t="s">
        <v>639</v>
      </c>
      <c r="CN216" s="192">
        <v>2004</v>
      </c>
      <c r="CO216" s="192">
        <v>3224212.6169498302</v>
      </c>
      <c r="CP216" s="192">
        <v>768831.14249705558</v>
      </c>
      <c r="CQ216" s="192">
        <v>-469114</v>
      </c>
      <c r="CS216" s="193">
        <f t="shared" si="118"/>
        <v>2755098.6169498302</v>
      </c>
      <c r="CT216" s="194"/>
      <c r="CU216" s="149">
        <v>985077.40579269896</v>
      </c>
      <c r="CV216" s="194"/>
      <c r="CW216" s="149">
        <v>-211577.16212129625</v>
      </c>
      <c r="CX216" s="192"/>
      <c r="CY216" s="192">
        <f t="shared" si="119"/>
        <v>3528598.860621233</v>
      </c>
      <c r="CZ216" s="195">
        <f t="shared" si="120"/>
        <v>1760.7778745614935</v>
      </c>
      <c r="DA216" s="194"/>
      <c r="DB216" s="149">
        <v>0</v>
      </c>
      <c r="DD216" s="147">
        <f t="shared" si="121"/>
        <v>-539199.22007124545</v>
      </c>
      <c r="DE216" s="148">
        <f t="shared" si="122"/>
        <v>-0.13255309368243157</v>
      </c>
      <c r="DF216" s="149">
        <f t="shared" si="123"/>
        <v>-269.06148706149975</v>
      </c>
      <c r="DH216" s="196">
        <v>661176.00509400014</v>
      </c>
      <c r="DI216" s="197">
        <v>13593.62</v>
      </c>
      <c r="DJ216" s="198">
        <f t="shared" si="124"/>
        <v>-647582.38509400014</v>
      </c>
      <c r="DL216" s="196" t="e">
        <f>#REF!+DJ216</f>
        <v>#REF!</v>
      </c>
      <c r="DM216" s="198" t="e">
        <f t="shared" si="125"/>
        <v>#REF!</v>
      </c>
      <c r="DN216" s="82">
        <v>631</v>
      </c>
      <c r="DO216" s="82" t="s">
        <v>258</v>
      </c>
      <c r="DP216" s="192">
        <v>2028</v>
      </c>
      <c r="DQ216" s="192">
        <v>3570275.9832134112</v>
      </c>
      <c r="DR216" s="192">
        <v>768831.14249705558</v>
      </c>
      <c r="DS216" s="192">
        <v>-470699</v>
      </c>
      <c r="DU216" s="193">
        <v>3101161.9832134112</v>
      </c>
      <c r="DV216" s="194"/>
      <c r="DW216" s="149">
        <v>924468.61816060671</v>
      </c>
      <c r="DX216" s="194"/>
      <c r="DY216" s="149">
        <v>42167.479318460399</v>
      </c>
      <c r="DZ216" s="192"/>
      <c r="EA216" s="192">
        <v>4067798.0806924785</v>
      </c>
      <c r="EB216" s="195">
        <v>2005.8175940298217</v>
      </c>
      <c r="ED216" s="196"/>
      <c r="EE216" s="197"/>
      <c r="EF216" s="198">
        <v>-647582.38509400014</v>
      </c>
      <c r="EH216" s="196">
        <v>3420215.6955984784</v>
      </c>
      <c r="EI216" s="198">
        <v>285017.97463320656</v>
      </c>
      <c r="EK216" s="199">
        <v>2</v>
      </c>
    </row>
    <row r="217" spans="1:141" ht="13.8" x14ac:dyDescent="0.25">
      <c r="A217" s="30">
        <v>636</v>
      </c>
      <c r="B217" s="235" t="s">
        <v>260</v>
      </c>
      <c r="C217" s="180">
        <v>8276</v>
      </c>
      <c r="D217" s="180">
        <v>18801695.704166956</v>
      </c>
      <c r="E217" s="181">
        <v>6343331.1708236625</v>
      </c>
      <c r="F217" s="200">
        <v>-700694</v>
      </c>
      <c r="G217" s="181">
        <f t="shared" si="136"/>
        <v>18101001.704166956</v>
      </c>
      <c r="H217" s="183">
        <f t="shared" si="105"/>
        <v>2187.1679197881772</v>
      </c>
      <c r="I217" s="184">
        <v>4557835.1740428414</v>
      </c>
      <c r="J217" s="181">
        <f t="shared" si="106"/>
        <v>22658836.8782098</v>
      </c>
      <c r="K217" s="183">
        <f t="shared" si="107"/>
        <v>2737.8971578310534</v>
      </c>
      <c r="L217" s="185">
        <v>156624.73679999998</v>
      </c>
      <c r="M217" s="185">
        <v>344332.58440000005</v>
      </c>
      <c r="N217" s="186">
        <v>187707.84760000007</v>
      </c>
      <c r="O217" s="187">
        <v>3419</v>
      </c>
      <c r="P217" s="159">
        <f t="shared" si="108"/>
        <v>22849963.725809801</v>
      </c>
      <c r="Q217" s="188">
        <v>480540</v>
      </c>
      <c r="R217" s="189"/>
      <c r="S217" s="190"/>
      <c r="U217" s="184"/>
      <c r="W217" s="82">
        <v>635</v>
      </c>
      <c r="X217" s="82" t="s">
        <v>640</v>
      </c>
      <c r="Y217" s="192">
        <v>6435</v>
      </c>
      <c r="Z217" s="192">
        <v>14799420.461942282</v>
      </c>
      <c r="AA217" s="192">
        <v>4431454.0535201905</v>
      </c>
      <c r="AB217" s="192">
        <v>-692273</v>
      </c>
      <c r="AD217" s="193">
        <f t="shared" si="126"/>
        <v>14107147.461942282</v>
      </c>
      <c r="AE217" s="194"/>
      <c r="AF217" s="149">
        <v>3649087.9270936083</v>
      </c>
      <c r="AG217" s="194"/>
      <c r="AH217" s="149">
        <f t="shared" si="127"/>
        <v>-88755.605980949869</v>
      </c>
      <c r="AI217" s="149">
        <v>-126941.15739135856</v>
      </c>
      <c r="AJ217" s="192"/>
      <c r="AK217" s="192">
        <f t="shared" si="128"/>
        <v>17667479.783054937</v>
      </c>
      <c r="AL217" s="195">
        <f t="shared" si="109"/>
        <v>2745.5291038158412</v>
      </c>
      <c r="AM217" s="194"/>
      <c r="AN217" s="149">
        <v>0</v>
      </c>
      <c r="AP217" s="147">
        <f t="shared" si="110"/>
        <v>-1091040.6355771013</v>
      </c>
      <c r="AQ217" s="148">
        <f t="shared" si="111"/>
        <v>-5.8162403602653928E-2</v>
      </c>
      <c r="AR217" s="149">
        <f t="shared" si="129"/>
        <v>-169.54788431656584</v>
      </c>
      <c r="AT217" s="82">
        <v>635</v>
      </c>
      <c r="AU217" s="82" t="s">
        <v>640</v>
      </c>
      <c r="AV217" s="192">
        <v>6435</v>
      </c>
      <c r="AW217" s="192">
        <v>14714549.363903292</v>
      </c>
      <c r="AX217" s="192">
        <v>4434600.3315256042</v>
      </c>
      <c r="AY217" s="192">
        <v>-692273</v>
      </c>
      <c r="BA217" s="193">
        <f t="shared" si="130"/>
        <v>14022276.363903292</v>
      </c>
      <c r="BB217" s="194"/>
      <c r="BC217" s="149">
        <v>3649087.9270936083</v>
      </c>
      <c r="BD217" s="194"/>
      <c r="BE217" s="149">
        <v>-126941.15739135856</v>
      </c>
      <c r="BF217" s="192"/>
      <c r="BG217" s="192">
        <f t="shared" si="131"/>
        <v>17544423.133605544</v>
      </c>
      <c r="BH217" s="195">
        <f t="shared" si="112"/>
        <v>2726.4060813683827</v>
      </c>
      <c r="BI217" s="194"/>
      <c r="BJ217" s="149">
        <v>0</v>
      </c>
      <c r="BL217" s="147">
        <f t="shared" si="113"/>
        <v>-1214097.2850264944</v>
      </c>
      <c r="BM217" s="148">
        <f t="shared" si="114"/>
        <v>-6.472244387785421E-2</v>
      </c>
      <c r="BN217" s="149">
        <f t="shared" si="132"/>
        <v>-188.67090676402398</v>
      </c>
      <c r="BP217" s="82">
        <v>635</v>
      </c>
      <c r="BQ217" s="82" t="s">
        <v>640</v>
      </c>
      <c r="BR217" s="192">
        <v>6435</v>
      </c>
      <c r="BS217" s="192">
        <v>14765770.815432437</v>
      </c>
      <c r="BT217" s="192">
        <v>4481352.4663460078</v>
      </c>
      <c r="BU217" s="192">
        <v>-692273</v>
      </c>
      <c r="BW217" s="193">
        <f t="shared" si="133"/>
        <v>14073497.815432437</v>
      </c>
      <c r="BX217" s="194"/>
      <c r="BY217" s="149">
        <v>3628813.2175264871</v>
      </c>
      <c r="BZ217" s="194"/>
      <c r="CA217" s="149">
        <v>-590327.98396631761</v>
      </c>
      <c r="CB217" s="192"/>
      <c r="CC217" s="192">
        <f t="shared" si="134"/>
        <v>17111983.048992608</v>
      </c>
      <c r="CD217" s="195">
        <f t="shared" si="115"/>
        <v>2659.2048250182761</v>
      </c>
      <c r="CE217" s="194"/>
      <c r="CF217" s="149">
        <v>0</v>
      </c>
      <c r="CH217" s="147">
        <f t="shared" si="116"/>
        <v>-1646537.3696394302</v>
      </c>
      <c r="CI217" s="148">
        <f t="shared" si="117"/>
        <v>-8.7775439261403312E-2</v>
      </c>
      <c r="CJ217" s="149">
        <f t="shared" si="135"/>
        <v>-255.87216311413056</v>
      </c>
      <c r="CL217" s="82">
        <v>635</v>
      </c>
      <c r="CM217" s="82" t="s">
        <v>640</v>
      </c>
      <c r="CN217" s="192">
        <v>6435</v>
      </c>
      <c r="CO217" s="192">
        <v>14296651.51565489</v>
      </c>
      <c r="CP217" s="192">
        <v>4324092.1019169167</v>
      </c>
      <c r="CQ217" s="192">
        <v>-692273</v>
      </c>
      <c r="CS217" s="193">
        <f t="shared" si="118"/>
        <v>13604378.51565489</v>
      </c>
      <c r="CT217" s="194"/>
      <c r="CU217" s="149">
        <v>3628813.2175264871</v>
      </c>
      <c r="CV217" s="194"/>
      <c r="CW217" s="149">
        <v>-590327.98396631761</v>
      </c>
      <c r="CX217" s="192"/>
      <c r="CY217" s="192">
        <f t="shared" si="119"/>
        <v>16642863.749215059</v>
      </c>
      <c r="CZ217" s="195">
        <f t="shared" si="120"/>
        <v>2586.3036129316333</v>
      </c>
      <c r="DA217" s="194"/>
      <c r="DB217" s="149">
        <v>0</v>
      </c>
      <c r="DD217" s="147">
        <f t="shared" si="121"/>
        <v>-2115656.669416979</v>
      </c>
      <c r="DE217" s="148">
        <f t="shared" si="122"/>
        <v>-0.11278377090527819</v>
      </c>
      <c r="DF217" s="149">
        <f t="shared" si="123"/>
        <v>-328.77337520077373</v>
      </c>
      <c r="DH217" s="196">
        <v>728889.90440000012</v>
      </c>
      <c r="DI217" s="197">
        <v>134576.83800000002</v>
      </c>
      <c r="DJ217" s="198">
        <f t="shared" si="124"/>
        <v>-594313.06640000013</v>
      </c>
      <c r="DL217" s="196" t="e">
        <f>#REF!+DJ217</f>
        <v>#REF!</v>
      </c>
      <c r="DM217" s="198" t="e">
        <f t="shared" si="125"/>
        <v>#REF!</v>
      </c>
      <c r="DN217" s="82">
        <v>635</v>
      </c>
      <c r="DO217" s="82" t="s">
        <v>259</v>
      </c>
      <c r="DP217" s="192">
        <v>6499</v>
      </c>
      <c r="DQ217" s="192">
        <v>15933932.558058813</v>
      </c>
      <c r="DR217" s="192">
        <v>4324092.1019169167</v>
      </c>
      <c r="DS217" s="192">
        <v>-726626</v>
      </c>
      <c r="DU217" s="193">
        <v>15241659.558058813</v>
      </c>
      <c r="DV217" s="194"/>
      <c r="DW217" s="149">
        <v>3399208.0783798075</v>
      </c>
      <c r="DX217" s="194"/>
      <c r="DY217" s="149">
        <v>117652.78219341928</v>
      </c>
      <c r="DZ217" s="192"/>
      <c r="EA217" s="192">
        <v>18758520.418632038</v>
      </c>
      <c r="EB217" s="195">
        <v>2886.3702752165009</v>
      </c>
      <c r="ED217" s="196"/>
      <c r="EE217" s="197"/>
      <c r="EF217" s="198">
        <v>-594313.06640000013</v>
      </c>
      <c r="EH217" s="196">
        <v>18164207.352232039</v>
      </c>
      <c r="EI217" s="198">
        <v>1513683.9460193366</v>
      </c>
      <c r="EK217" s="199">
        <v>6</v>
      </c>
    </row>
    <row r="218" spans="1:141" ht="13.8" x14ac:dyDescent="0.25">
      <c r="A218" s="30">
        <v>638</v>
      </c>
      <c r="B218" s="235" t="s">
        <v>836</v>
      </c>
      <c r="C218" s="180">
        <v>50380</v>
      </c>
      <c r="D218" s="180">
        <v>44268999.883102201</v>
      </c>
      <c r="E218" s="181">
        <v>-13555419.513018526</v>
      </c>
      <c r="F218" s="200">
        <v>-1952838</v>
      </c>
      <c r="G218" s="181">
        <f t="shared" si="136"/>
        <v>42316161.883102201</v>
      </c>
      <c r="H218" s="183">
        <f t="shared" si="105"/>
        <v>839.93969597265186</v>
      </c>
      <c r="I218" s="184">
        <v>19487339.275526106</v>
      </c>
      <c r="J218" s="181">
        <f t="shared" si="106"/>
        <v>61803501.158628307</v>
      </c>
      <c r="K218" s="183">
        <f t="shared" si="107"/>
        <v>1226.7467478886126</v>
      </c>
      <c r="L218" s="185">
        <v>1138523.8474400002</v>
      </c>
      <c r="M218" s="185">
        <v>805458.00159999996</v>
      </c>
      <c r="N218" s="186">
        <v>-333065.8458400002</v>
      </c>
      <c r="O218" s="187">
        <v>-24462</v>
      </c>
      <c r="P218" s="159">
        <f t="shared" si="108"/>
        <v>61445973.312788308</v>
      </c>
      <c r="Q218" s="188">
        <v>4066746</v>
      </c>
      <c r="R218" s="189"/>
      <c r="S218" s="190"/>
      <c r="U218" s="184"/>
      <c r="W218" s="82">
        <v>636</v>
      </c>
      <c r="X218" s="82" t="s">
        <v>641</v>
      </c>
      <c r="Y218" s="192">
        <v>8276</v>
      </c>
      <c r="Z218" s="192">
        <v>18806816.440997239</v>
      </c>
      <c r="AA218" s="192">
        <v>6343331.1708236597</v>
      </c>
      <c r="AB218" s="192">
        <v>-599894</v>
      </c>
      <c r="AD218" s="193">
        <f t="shared" si="126"/>
        <v>18206922.440997239</v>
      </c>
      <c r="AE218" s="194"/>
      <c r="AF218" s="149">
        <v>4663893.932042025</v>
      </c>
      <c r="AG218" s="194"/>
      <c r="AH218" s="149">
        <f t="shared" si="127"/>
        <v>-105751.23343728048</v>
      </c>
      <c r="AI218" s="149">
        <v>-151248.85712541279</v>
      </c>
      <c r="AJ218" s="192"/>
      <c r="AK218" s="192">
        <f t="shared" si="128"/>
        <v>22765065.139601983</v>
      </c>
      <c r="AL218" s="195">
        <f t="shared" si="109"/>
        <v>2750.7328588209261</v>
      </c>
      <c r="AM218" s="194"/>
      <c r="AN218" s="149">
        <v>0</v>
      </c>
      <c r="AP218" s="147">
        <f t="shared" si="110"/>
        <v>-1576558.8350272328</v>
      </c>
      <c r="AQ218" s="148">
        <f t="shared" si="111"/>
        <v>-6.4768021914661411E-2</v>
      </c>
      <c r="AR218" s="149">
        <f t="shared" si="129"/>
        <v>-190.49768427105278</v>
      </c>
      <c r="AT218" s="82">
        <v>636</v>
      </c>
      <c r="AU218" s="82" t="s">
        <v>641</v>
      </c>
      <c r="AV218" s="192">
        <v>8276</v>
      </c>
      <c r="AW218" s="192">
        <v>18683717.194526825</v>
      </c>
      <c r="AX218" s="192">
        <v>6326709.0872546379</v>
      </c>
      <c r="AY218" s="192">
        <v>-599894</v>
      </c>
      <c r="BA218" s="193">
        <f t="shared" si="130"/>
        <v>18083823.194526825</v>
      </c>
      <c r="BB218" s="194"/>
      <c r="BC218" s="149">
        <v>4663893.932042025</v>
      </c>
      <c r="BD218" s="194"/>
      <c r="BE218" s="149">
        <v>-151248.85712541279</v>
      </c>
      <c r="BF218" s="192"/>
      <c r="BG218" s="192">
        <f t="shared" si="131"/>
        <v>22596468.269443437</v>
      </c>
      <c r="BH218" s="195">
        <f t="shared" si="112"/>
        <v>2730.3610765398062</v>
      </c>
      <c r="BI218" s="194"/>
      <c r="BJ218" s="149">
        <v>0</v>
      </c>
      <c r="BL218" s="147">
        <f t="shared" si="113"/>
        <v>-1745155.7051857784</v>
      </c>
      <c r="BM218" s="148">
        <f t="shared" si="114"/>
        <v>-7.1694300553024684E-2</v>
      </c>
      <c r="BN218" s="149">
        <f t="shared" si="132"/>
        <v>-210.86946655217236</v>
      </c>
      <c r="BP218" s="82">
        <v>636</v>
      </c>
      <c r="BQ218" s="82" t="s">
        <v>641</v>
      </c>
      <c r="BR218" s="192">
        <v>8276</v>
      </c>
      <c r="BS218" s="192">
        <v>18606882.43750054</v>
      </c>
      <c r="BT218" s="192">
        <v>6245247.9355440959</v>
      </c>
      <c r="BU218" s="192">
        <v>-599894</v>
      </c>
      <c r="BW218" s="193">
        <f t="shared" si="133"/>
        <v>18006988.43750054</v>
      </c>
      <c r="BX218" s="194"/>
      <c r="BY218" s="149">
        <v>4635198.4266836978</v>
      </c>
      <c r="BZ218" s="194"/>
      <c r="CA218" s="149">
        <v>-703368.66890842339</v>
      </c>
      <c r="CB218" s="192"/>
      <c r="CC218" s="192">
        <f t="shared" si="134"/>
        <v>21938818.195275813</v>
      </c>
      <c r="CD218" s="195">
        <f t="shared" si="115"/>
        <v>2650.8963503233222</v>
      </c>
      <c r="CE218" s="194"/>
      <c r="CF218" s="149">
        <v>0</v>
      </c>
      <c r="CH218" s="147">
        <f t="shared" si="116"/>
        <v>-2402805.7793534026</v>
      </c>
      <c r="CI218" s="148">
        <f t="shared" si="117"/>
        <v>-9.8711810759125954E-2</v>
      </c>
      <c r="CJ218" s="149">
        <f t="shared" si="135"/>
        <v>-290.33419276865669</v>
      </c>
      <c r="CL218" s="82">
        <v>636</v>
      </c>
      <c r="CM218" s="82" t="s">
        <v>641</v>
      </c>
      <c r="CN218" s="192">
        <v>8276</v>
      </c>
      <c r="CO218" s="192">
        <v>18323020.866373423</v>
      </c>
      <c r="CP218" s="192">
        <v>6278020.2354275137</v>
      </c>
      <c r="CQ218" s="192">
        <v>-599894</v>
      </c>
      <c r="CS218" s="193">
        <f t="shared" si="118"/>
        <v>17723126.866373423</v>
      </c>
      <c r="CT218" s="194"/>
      <c r="CU218" s="149">
        <v>4635198.4266836978</v>
      </c>
      <c r="CV218" s="194"/>
      <c r="CW218" s="149">
        <v>-703368.66890842339</v>
      </c>
      <c r="CX218" s="192"/>
      <c r="CY218" s="192">
        <f t="shared" si="119"/>
        <v>21654956.624148697</v>
      </c>
      <c r="CZ218" s="195">
        <f t="shared" si="120"/>
        <v>2616.5969821349317</v>
      </c>
      <c r="DA218" s="194"/>
      <c r="DB218" s="149">
        <v>0</v>
      </c>
      <c r="DD218" s="147">
        <f t="shared" si="121"/>
        <v>-2686667.3504805192</v>
      </c>
      <c r="DE218" s="148">
        <f t="shared" si="122"/>
        <v>-0.11037338154926633</v>
      </c>
      <c r="DF218" s="149">
        <f t="shared" si="123"/>
        <v>-324.63356095704677</v>
      </c>
      <c r="DH218" s="196">
        <v>174705.20424000002</v>
      </c>
      <c r="DI218" s="197">
        <v>136072.13620000004</v>
      </c>
      <c r="DJ218" s="198">
        <f t="shared" si="124"/>
        <v>-38633.068039999984</v>
      </c>
      <c r="DL218" s="196" t="e">
        <f>#REF!+DJ218</f>
        <v>#REF!</v>
      </c>
      <c r="DM218" s="198" t="e">
        <f t="shared" si="125"/>
        <v>#REF!</v>
      </c>
      <c r="DN218" s="82">
        <v>636</v>
      </c>
      <c r="DO218" s="82" t="s">
        <v>260</v>
      </c>
      <c r="DP218" s="192">
        <v>8333</v>
      </c>
      <c r="DQ218" s="192">
        <v>20463659.847044401</v>
      </c>
      <c r="DR218" s="192">
        <v>6278020.2354275137</v>
      </c>
      <c r="DS218" s="192">
        <v>-660850</v>
      </c>
      <c r="DU218" s="193">
        <v>19863765.847044401</v>
      </c>
      <c r="DV218" s="194"/>
      <c r="DW218" s="149">
        <v>4337676.2596305953</v>
      </c>
      <c r="DX218" s="194"/>
      <c r="DY218" s="149">
        <v>140181.8679542219</v>
      </c>
      <c r="DZ218" s="192"/>
      <c r="EA218" s="192">
        <v>24341623.974629216</v>
      </c>
      <c r="EB218" s="195">
        <v>2921.1117214243627</v>
      </c>
      <c r="ED218" s="196"/>
      <c r="EE218" s="197"/>
      <c r="EF218" s="198">
        <v>-38633.068039999984</v>
      </c>
      <c r="EH218" s="196">
        <v>24302990.906589217</v>
      </c>
      <c r="EI218" s="198">
        <v>2025249.2422157682</v>
      </c>
      <c r="EK218" s="199">
        <v>2</v>
      </c>
    </row>
    <row r="219" spans="1:141" ht="13.8" x14ac:dyDescent="0.25">
      <c r="A219" s="30">
        <v>678</v>
      </c>
      <c r="B219" s="235" t="s">
        <v>837</v>
      </c>
      <c r="C219" s="180">
        <v>24679</v>
      </c>
      <c r="D219" s="180">
        <v>56612604.434203587</v>
      </c>
      <c r="E219" s="181">
        <v>10241028.096336013</v>
      </c>
      <c r="F219" s="200">
        <v>-1371062</v>
      </c>
      <c r="G219" s="181">
        <f t="shared" si="136"/>
        <v>55241542.434203587</v>
      </c>
      <c r="H219" s="183">
        <f t="shared" si="105"/>
        <v>2238.4027891812307</v>
      </c>
      <c r="I219" s="184">
        <v>9905424.7550073359</v>
      </c>
      <c r="J219" s="181">
        <f t="shared" si="106"/>
        <v>65146967.189210922</v>
      </c>
      <c r="K219" s="183">
        <f t="shared" si="107"/>
        <v>2639.7733777386006</v>
      </c>
      <c r="L219" s="185">
        <v>402046.16816000006</v>
      </c>
      <c r="M219" s="185">
        <v>310262.0808</v>
      </c>
      <c r="N219" s="186">
        <v>-91784.087360000063</v>
      </c>
      <c r="O219" s="187">
        <v>3492</v>
      </c>
      <c r="P219" s="159">
        <f t="shared" si="108"/>
        <v>65058675.101850919</v>
      </c>
      <c r="Q219" s="188">
        <v>1687662</v>
      </c>
      <c r="R219" s="189"/>
      <c r="S219" s="190"/>
      <c r="U219" s="184"/>
      <c r="W219" s="82">
        <v>638</v>
      </c>
      <c r="X219" s="82" t="s">
        <v>642</v>
      </c>
      <c r="Y219" s="192">
        <v>50380</v>
      </c>
      <c r="Z219" s="192">
        <v>44281132.381544501</v>
      </c>
      <c r="AA219" s="192">
        <v>-13555419.513018541</v>
      </c>
      <c r="AB219" s="192">
        <v>-2298801</v>
      </c>
      <c r="AD219" s="193">
        <f t="shared" si="126"/>
        <v>41982331.381544501</v>
      </c>
      <c r="AE219" s="194"/>
      <c r="AF219" s="149">
        <v>20412243.950186215</v>
      </c>
      <c r="AG219" s="194"/>
      <c r="AH219" s="149">
        <f t="shared" si="127"/>
        <v>-924174.32505104446</v>
      </c>
      <c r="AI219" s="149">
        <v>-1321784.2090846335</v>
      </c>
      <c r="AJ219" s="192"/>
      <c r="AK219" s="192">
        <f t="shared" si="128"/>
        <v>61470401.006679669</v>
      </c>
      <c r="AL219" s="195">
        <f t="shared" si="109"/>
        <v>1220.1349941778417</v>
      </c>
      <c r="AM219" s="194"/>
      <c r="AN219" s="149">
        <v>0</v>
      </c>
      <c r="AP219" s="147">
        <f t="shared" si="110"/>
        <v>-14831591.146194413</v>
      </c>
      <c r="AQ219" s="148">
        <f t="shared" si="111"/>
        <v>-0.19438012989855794</v>
      </c>
      <c r="AR219" s="149">
        <f t="shared" si="129"/>
        <v>-294.39442529167155</v>
      </c>
      <c r="AT219" s="82">
        <v>638</v>
      </c>
      <c r="AU219" s="82" t="s">
        <v>642</v>
      </c>
      <c r="AV219" s="192">
        <v>50380</v>
      </c>
      <c r="AW219" s="192">
        <v>43588183.630550161</v>
      </c>
      <c r="AX219" s="192">
        <v>-13675167.586110098</v>
      </c>
      <c r="AY219" s="192">
        <v>-2298801</v>
      </c>
      <c r="BA219" s="193">
        <f t="shared" si="130"/>
        <v>41289382.630550161</v>
      </c>
      <c r="BB219" s="194"/>
      <c r="BC219" s="149">
        <v>20412243.950186215</v>
      </c>
      <c r="BD219" s="194"/>
      <c r="BE219" s="149">
        <v>-1321784.2090846335</v>
      </c>
      <c r="BF219" s="192"/>
      <c r="BG219" s="192">
        <f t="shared" si="131"/>
        <v>60379842.371651746</v>
      </c>
      <c r="BH219" s="195">
        <f t="shared" si="112"/>
        <v>1198.4883360788358</v>
      </c>
      <c r="BI219" s="194"/>
      <c r="BJ219" s="149">
        <v>0</v>
      </c>
      <c r="BL219" s="147">
        <f t="shared" si="113"/>
        <v>-15922149.781222336</v>
      </c>
      <c r="BM219" s="148">
        <f t="shared" si="114"/>
        <v>-0.20867279257036533</v>
      </c>
      <c r="BN219" s="149">
        <f t="shared" si="132"/>
        <v>-316.04108339067756</v>
      </c>
      <c r="BP219" s="82">
        <v>638</v>
      </c>
      <c r="BQ219" s="82" t="s">
        <v>642</v>
      </c>
      <c r="BR219" s="192">
        <v>50380</v>
      </c>
      <c r="BS219" s="192">
        <v>44068507.014692195</v>
      </c>
      <c r="BT219" s="192">
        <v>-13253868.428593755</v>
      </c>
      <c r="BU219" s="192">
        <v>-2298801</v>
      </c>
      <c r="BW219" s="193">
        <f t="shared" si="133"/>
        <v>41769706.014692195</v>
      </c>
      <c r="BX219" s="194"/>
      <c r="BY219" s="149">
        <v>20173094.835862938</v>
      </c>
      <c r="BZ219" s="194"/>
      <c r="CA219" s="149">
        <v>-6146833.8828976424</v>
      </c>
      <c r="CB219" s="192"/>
      <c r="CC219" s="192">
        <f t="shared" si="134"/>
        <v>55795966.967657492</v>
      </c>
      <c r="CD219" s="195">
        <f t="shared" si="115"/>
        <v>1107.5023217081678</v>
      </c>
      <c r="CE219" s="194"/>
      <c r="CF219" s="149">
        <v>0</v>
      </c>
      <c r="CH219" s="147">
        <f t="shared" si="116"/>
        <v>-20506025.185216591</v>
      </c>
      <c r="CI219" s="148">
        <f t="shared" si="117"/>
        <v>-0.26874822801653658</v>
      </c>
      <c r="CJ219" s="149">
        <f t="shared" si="135"/>
        <v>-407.0270977613456</v>
      </c>
      <c r="CL219" s="82">
        <v>638</v>
      </c>
      <c r="CM219" s="82" t="s">
        <v>642</v>
      </c>
      <c r="CN219" s="192">
        <v>50380</v>
      </c>
      <c r="CO219" s="192">
        <v>45742695.704802513</v>
      </c>
      <c r="CP219" s="192">
        <v>-9178459.7528435532</v>
      </c>
      <c r="CQ219" s="192">
        <v>-2298801</v>
      </c>
      <c r="CS219" s="193">
        <f t="shared" si="118"/>
        <v>43443894.704802513</v>
      </c>
      <c r="CT219" s="194"/>
      <c r="CU219" s="149">
        <v>20173094.835862938</v>
      </c>
      <c r="CV219" s="194"/>
      <c r="CW219" s="149">
        <v>-6146833.8828976424</v>
      </c>
      <c r="CX219" s="192"/>
      <c r="CY219" s="192">
        <f t="shared" si="119"/>
        <v>57470155.657767802</v>
      </c>
      <c r="CZ219" s="195">
        <f t="shared" si="120"/>
        <v>1140.7335382645456</v>
      </c>
      <c r="DA219" s="194"/>
      <c r="DB219" s="149">
        <v>0</v>
      </c>
      <c r="DD219" s="147">
        <f t="shared" si="121"/>
        <v>-18831836.49510628</v>
      </c>
      <c r="DE219" s="148">
        <f t="shared" si="122"/>
        <v>-0.24680661623324257</v>
      </c>
      <c r="DF219" s="149">
        <f t="shared" si="123"/>
        <v>-373.79588120496783</v>
      </c>
      <c r="DH219" s="196">
        <v>1133748.6888600001</v>
      </c>
      <c r="DI219" s="197">
        <v>807596.96420000005</v>
      </c>
      <c r="DJ219" s="198">
        <f t="shared" si="124"/>
        <v>-326151.72466000007</v>
      </c>
      <c r="DL219" s="196" t="e">
        <f>#REF!+DJ219</f>
        <v>#REF!</v>
      </c>
      <c r="DM219" s="198" t="e">
        <f t="shared" si="125"/>
        <v>#REF!</v>
      </c>
      <c r="DN219" s="82">
        <v>638</v>
      </c>
      <c r="DO219" s="82" t="s">
        <v>836</v>
      </c>
      <c r="DP219" s="192">
        <v>50262</v>
      </c>
      <c r="DQ219" s="192">
        <v>58477502.793741651</v>
      </c>
      <c r="DR219" s="192">
        <v>-9178459.7528435513</v>
      </c>
      <c r="DS219" s="192">
        <v>-2145271</v>
      </c>
      <c r="DU219" s="193">
        <v>56178701.793741651</v>
      </c>
      <c r="DV219" s="194"/>
      <c r="DW219" s="149">
        <v>18898222.071439654</v>
      </c>
      <c r="DX219" s="194"/>
      <c r="DY219" s="149">
        <v>1225068.2876927909</v>
      </c>
      <c r="DZ219" s="192"/>
      <c r="EA219" s="192">
        <v>76301992.152874082</v>
      </c>
      <c r="EB219" s="195">
        <v>1518.0850772526776</v>
      </c>
      <c r="ED219" s="196"/>
      <c r="EE219" s="197"/>
      <c r="EF219" s="198">
        <v>-326151.72466000007</v>
      </c>
      <c r="EH219" s="196">
        <v>75975840.428214088</v>
      </c>
      <c r="EI219" s="198">
        <v>6331320.0356845073</v>
      </c>
      <c r="EK219" s="199">
        <v>1</v>
      </c>
    </row>
    <row r="220" spans="1:141" ht="13.8" x14ac:dyDescent="0.25">
      <c r="A220" s="30">
        <v>680</v>
      </c>
      <c r="B220" s="235" t="s">
        <v>838</v>
      </c>
      <c r="C220" s="180">
        <v>24056</v>
      </c>
      <c r="D220" s="180">
        <v>27044076.88140728</v>
      </c>
      <c r="E220" s="181">
        <v>-291.4531481588096</v>
      </c>
      <c r="F220" s="200">
        <v>-1040089</v>
      </c>
      <c r="G220" s="181">
        <f t="shared" si="136"/>
        <v>26003987.88140728</v>
      </c>
      <c r="H220" s="183">
        <f t="shared" si="105"/>
        <v>1080.9772148905586</v>
      </c>
      <c r="I220" s="184">
        <v>9542380.380653793</v>
      </c>
      <c r="J220" s="181">
        <f t="shared" si="106"/>
        <v>35546368.262061074</v>
      </c>
      <c r="K220" s="183">
        <f t="shared" si="107"/>
        <v>1477.6508256593397</v>
      </c>
      <c r="L220" s="185">
        <v>1812148.204776</v>
      </c>
      <c r="M220" s="185">
        <v>629130.69800000009</v>
      </c>
      <c r="N220" s="186">
        <v>-1183017.5067759999</v>
      </c>
      <c r="O220" s="187">
        <v>9921</v>
      </c>
      <c r="P220" s="159">
        <f t="shared" si="108"/>
        <v>34373271.755285077</v>
      </c>
      <c r="Q220" s="188">
        <v>1394275</v>
      </c>
      <c r="R220" s="189"/>
      <c r="S220" s="190"/>
      <c r="U220" s="184"/>
      <c r="W220" s="82">
        <v>678</v>
      </c>
      <c r="X220" s="82" t="s">
        <v>643</v>
      </c>
      <c r="Y220" s="192">
        <v>24679</v>
      </c>
      <c r="Z220" s="192">
        <v>56605172.080905467</v>
      </c>
      <c r="AA220" s="192">
        <v>10241028.096336005</v>
      </c>
      <c r="AB220" s="192">
        <v>-1405102</v>
      </c>
      <c r="AD220" s="193">
        <f t="shared" si="126"/>
        <v>55200070.080905467</v>
      </c>
      <c r="AE220" s="194"/>
      <c r="AF220" s="149">
        <v>10299620.594454918</v>
      </c>
      <c r="AG220" s="194"/>
      <c r="AH220" s="149">
        <f t="shared" si="127"/>
        <v>-353712.43239792081</v>
      </c>
      <c r="AI220" s="149">
        <v>-505891.0370342356</v>
      </c>
      <c r="AJ220" s="192"/>
      <c r="AK220" s="192">
        <f t="shared" si="128"/>
        <v>65145978.242962457</v>
      </c>
      <c r="AL220" s="195">
        <f t="shared" si="109"/>
        <v>2639.733305359312</v>
      </c>
      <c r="AM220" s="194"/>
      <c r="AN220" s="149">
        <v>0</v>
      </c>
      <c r="AP220" s="147">
        <f t="shared" si="110"/>
        <v>-5490644.8334432617</v>
      </c>
      <c r="AQ220" s="148">
        <f t="shared" si="111"/>
        <v>-7.7730851140833557E-2</v>
      </c>
      <c r="AR220" s="149">
        <f t="shared" si="129"/>
        <v>-222.4824682298011</v>
      </c>
      <c r="AT220" s="82">
        <v>678</v>
      </c>
      <c r="AU220" s="82" t="s">
        <v>643</v>
      </c>
      <c r="AV220" s="192">
        <v>24679</v>
      </c>
      <c r="AW220" s="192">
        <v>56356473.84346088</v>
      </c>
      <c r="AX220" s="192">
        <v>10282213.056124672</v>
      </c>
      <c r="AY220" s="192">
        <v>-1405102</v>
      </c>
      <c r="BA220" s="193">
        <f t="shared" si="130"/>
        <v>54951371.84346088</v>
      </c>
      <c r="BB220" s="194"/>
      <c r="BC220" s="149">
        <v>10299620.594454918</v>
      </c>
      <c r="BD220" s="194"/>
      <c r="BE220" s="149">
        <v>-505891.0370342356</v>
      </c>
      <c r="BF220" s="192"/>
      <c r="BG220" s="192">
        <f t="shared" si="131"/>
        <v>64745101.400881566</v>
      </c>
      <c r="BH220" s="195">
        <f t="shared" si="112"/>
        <v>2623.4896633121912</v>
      </c>
      <c r="BI220" s="194"/>
      <c r="BJ220" s="149">
        <v>0</v>
      </c>
      <c r="BL220" s="147">
        <f t="shared" si="113"/>
        <v>-5891521.6755241528</v>
      </c>
      <c r="BM220" s="148">
        <f t="shared" si="114"/>
        <v>-8.3406049424976814E-2</v>
      </c>
      <c r="BN220" s="149">
        <f t="shared" si="132"/>
        <v>-238.72611027692179</v>
      </c>
      <c r="BP220" s="82">
        <v>678</v>
      </c>
      <c r="BQ220" s="82" t="s">
        <v>643</v>
      </c>
      <c r="BR220" s="192">
        <v>24679</v>
      </c>
      <c r="BS220" s="192">
        <v>56912086.485370077</v>
      </c>
      <c r="BT220" s="192">
        <v>10821153.750893317</v>
      </c>
      <c r="BU220" s="192">
        <v>-1405102</v>
      </c>
      <c r="BW220" s="193">
        <f t="shared" si="133"/>
        <v>55506984.485370077</v>
      </c>
      <c r="BX220" s="194"/>
      <c r="BY220" s="149">
        <v>10308868.433543926</v>
      </c>
      <c r="BZ220" s="194"/>
      <c r="CA220" s="149">
        <v>-2352598.9689722164</v>
      </c>
      <c r="CB220" s="192"/>
      <c r="CC220" s="192">
        <f t="shared" si="134"/>
        <v>63463253.949941792</v>
      </c>
      <c r="CD220" s="195">
        <f t="shared" si="115"/>
        <v>2571.5488451696501</v>
      </c>
      <c r="CE220" s="194"/>
      <c r="CF220" s="149">
        <v>0</v>
      </c>
      <c r="CH220" s="147">
        <f t="shared" si="116"/>
        <v>-7173369.1264639273</v>
      </c>
      <c r="CI220" s="148">
        <f t="shared" si="117"/>
        <v>-0.10155311528277178</v>
      </c>
      <c r="CJ220" s="149">
        <f t="shared" si="135"/>
        <v>-290.66692841946298</v>
      </c>
      <c r="CL220" s="82">
        <v>678</v>
      </c>
      <c r="CM220" s="82" t="s">
        <v>643</v>
      </c>
      <c r="CN220" s="192">
        <v>24679</v>
      </c>
      <c r="CO220" s="192">
        <v>56690057.236714967</v>
      </c>
      <c r="CP220" s="192">
        <v>11208687.621459916</v>
      </c>
      <c r="CQ220" s="192">
        <v>-1418377</v>
      </c>
      <c r="CS220" s="193">
        <f t="shared" si="118"/>
        <v>55271680.236714967</v>
      </c>
      <c r="CT220" s="194"/>
      <c r="CU220" s="149">
        <v>10308868.433543926</v>
      </c>
      <c r="CV220" s="194"/>
      <c r="CW220" s="149">
        <v>-2352598.9689722164</v>
      </c>
      <c r="CX220" s="192"/>
      <c r="CY220" s="192">
        <f t="shared" si="119"/>
        <v>63227949.701286681</v>
      </c>
      <c r="CZ220" s="195">
        <f t="shared" si="120"/>
        <v>2562.0142510347537</v>
      </c>
      <c r="DA220" s="194"/>
      <c r="DB220" s="149">
        <v>0</v>
      </c>
      <c r="DD220" s="147">
        <f t="shared" si="121"/>
        <v>-7408673.3751190379</v>
      </c>
      <c r="DE220" s="148">
        <f t="shared" si="122"/>
        <v>-0.10488430862705989</v>
      </c>
      <c r="DF220" s="149">
        <f t="shared" si="123"/>
        <v>-300.20152255435949</v>
      </c>
      <c r="DH220" s="196">
        <v>472473.45033999998</v>
      </c>
      <c r="DI220" s="197">
        <v>289815.97840000008</v>
      </c>
      <c r="DJ220" s="198">
        <f t="shared" si="124"/>
        <v>-182657.4719399999</v>
      </c>
      <c r="DL220" s="196" t="e">
        <f>#REF!+DJ220</f>
        <v>#REF!</v>
      </c>
      <c r="DM220" s="198" t="e">
        <f t="shared" si="125"/>
        <v>#REF!</v>
      </c>
      <c r="DN220" s="82">
        <v>678</v>
      </c>
      <c r="DO220" s="82" t="s">
        <v>837</v>
      </c>
      <c r="DP220" s="192">
        <v>24811</v>
      </c>
      <c r="DQ220" s="192">
        <v>61958540.206764802</v>
      </c>
      <c r="DR220" s="192">
        <v>11208687.621459916</v>
      </c>
      <c r="DS220" s="192">
        <v>-1464532</v>
      </c>
      <c r="DU220" s="193">
        <v>60553438.206764802</v>
      </c>
      <c r="DV220" s="194"/>
      <c r="DW220" s="149">
        <v>9614310.2506975923</v>
      </c>
      <c r="DX220" s="194"/>
      <c r="DY220" s="149">
        <v>468874.61894331581</v>
      </c>
      <c r="DZ220" s="192"/>
      <c r="EA220" s="192">
        <v>70636623.076405719</v>
      </c>
      <c r="EB220" s="195">
        <v>2846.9881534966635</v>
      </c>
      <c r="ED220" s="196"/>
      <c r="EE220" s="197"/>
      <c r="EF220" s="198">
        <v>-182657.4719399999</v>
      </c>
      <c r="EH220" s="196">
        <v>70453965.604465723</v>
      </c>
      <c r="EI220" s="198">
        <v>5871163.8003721433</v>
      </c>
      <c r="EK220" s="199">
        <v>17</v>
      </c>
    </row>
    <row r="221" spans="1:141" ht="13.8" x14ac:dyDescent="0.25">
      <c r="A221" s="30">
        <v>681</v>
      </c>
      <c r="B221" s="235" t="s">
        <v>264</v>
      </c>
      <c r="C221" s="180">
        <v>3431</v>
      </c>
      <c r="D221" s="180">
        <v>9873509.4091192633</v>
      </c>
      <c r="E221" s="181">
        <v>3158021.1449003359</v>
      </c>
      <c r="F221" s="200">
        <v>-236464</v>
      </c>
      <c r="G221" s="181">
        <f t="shared" si="136"/>
        <v>9637045.4091192633</v>
      </c>
      <c r="H221" s="183">
        <f t="shared" si="105"/>
        <v>2808.815333465247</v>
      </c>
      <c r="I221" s="184">
        <v>2285610.3888064325</v>
      </c>
      <c r="J221" s="181">
        <f t="shared" si="106"/>
        <v>11922655.797925696</v>
      </c>
      <c r="K221" s="183">
        <f t="shared" si="107"/>
        <v>3474.9798303484977</v>
      </c>
      <c r="L221" s="185">
        <v>102424.89600000001</v>
      </c>
      <c r="M221" s="185">
        <v>11380.544000000002</v>
      </c>
      <c r="N221" s="186">
        <v>-91044.352000000014</v>
      </c>
      <c r="O221" s="187">
        <v>-16759</v>
      </c>
      <c r="P221" s="159">
        <f t="shared" si="108"/>
        <v>11814852.445925696</v>
      </c>
      <c r="Q221" s="188">
        <v>161642</v>
      </c>
      <c r="R221" s="189"/>
      <c r="S221" s="190"/>
      <c r="U221" s="184"/>
      <c r="W221" s="82">
        <v>680</v>
      </c>
      <c r="X221" s="82" t="s">
        <v>644</v>
      </c>
      <c r="Y221" s="192">
        <v>24056</v>
      </c>
      <c r="Z221" s="192">
        <v>27000978.071329448</v>
      </c>
      <c r="AA221" s="192">
        <v>-291.45314816187664</v>
      </c>
      <c r="AB221" s="192">
        <v>-1703686</v>
      </c>
      <c r="AD221" s="193">
        <f t="shared" si="126"/>
        <v>25297292.071329448</v>
      </c>
      <c r="AE221" s="194"/>
      <c r="AF221" s="149">
        <v>9925580.8113318179</v>
      </c>
      <c r="AG221" s="194"/>
      <c r="AH221" s="149">
        <f t="shared" si="127"/>
        <v>-369528.74534371769</v>
      </c>
      <c r="AI221" s="149">
        <v>-528512.04275903816</v>
      </c>
      <c r="AJ221" s="192"/>
      <c r="AK221" s="192">
        <f t="shared" si="128"/>
        <v>34853344.137317553</v>
      </c>
      <c r="AL221" s="195">
        <f t="shared" si="109"/>
        <v>1448.8420409593264</v>
      </c>
      <c r="AM221" s="194"/>
      <c r="AN221" s="149">
        <v>0</v>
      </c>
      <c r="AP221" s="147">
        <f t="shared" si="110"/>
        <v>-4176746.4600504413</v>
      </c>
      <c r="AQ221" s="148">
        <f t="shared" si="111"/>
        <v>-0.10701349641069245</v>
      </c>
      <c r="AR221" s="149">
        <f t="shared" si="129"/>
        <v>-173.62597522657305</v>
      </c>
      <c r="AT221" s="82">
        <v>680</v>
      </c>
      <c r="AU221" s="82" t="s">
        <v>644</v>
      </c>
      <c r="AV221" s="192">
        <v>24056</v>
      </c>
      <c r="AW221" s="192">
        <v>26828495.776759475</v>
      </c>
      <c r="AX221" s="192">
        <v>90722.140277023442</v>
      </c>
      <c r="AY221" s="192">
        <v>-1703686</v>
      </c>
      <c r="BA221" s="193">
        <f t="shared" si="130"/>
        <v>25124809.776759475</v>
      </c>
      <c r="BB221" s="194"/>
      <c r="BC221" s="149">
        <v>9925580.8113318179</v>
      </c>
      <c r="BD221" s="194"/>
      <c r="BE221" s="149">
        <v>-528512.04275903816</v>
      </c>
      <c r="BF221" s="192"/>
      <c r="BG221" s="192">
        <f t="shared" si="131"/>
        <v>34521878.545332253</v>
      </c>
      <c r="BH221" s="195">
        <f t="shared" si="112"/>
        <v>1435.0631254295083</v>
      </c>
      <c r="BI221" s="194"/>
      <c r="BJ221" s="149">
        <v>0</v>
      </c>
      <c r="BL221" s="147">
        <f t="shared" si="113"/>
        <v>-4508212.0520357415</v>
      </c>
      <c r="BM221" s="148">
        <f t="shared" si="114"/>
        <v>-0.1155060616830788</v>
      </c>
      <c r="BN221" s="149">
        <f t="shared" si="132"/>
        <v>-187.40489075639098</v>
      </c>
      <c r="BP221" s="82">
        <v>680</v>
      </c>
      <c r="BQ221" s="82" t="s">
        <v>644</v>
      </c>
      <c r="BR221" s="192">
        <v>24056</v>
      </c>
      <c r="BS221" s="192">
        <v>27023915.018521726</v>
      </c>
      <c r="BT221" s="192">
        <v>257605.83181869611</v>
      </c>
      <c r="BU221" s="192">
        <v>-1703686</v>
      </c>
      <c r="BW221" s="193">
        <f t="shared" si="133"/>
        <v>25320229.018521726</v>
      </c>
      <c r="BX221" s="194"/>
      <c r="BY221" s="149">
        <v>9771752.9656997193</v>
      </c>
      <c r="BZ221" s="194"/>
      <c r="CA221" s="149">
        <v>-2457795.8411233309</v>
      </c>
      <c r="CB221" s="192"/>
      <c r="CC221" s="192">
        <f t="shared" si="134"/>
        <v>32634186.143098112</v>
      </c>
      <c r="CD221" s="195">
        <f t="shared" si="115"/>
        <v>1356.5923737569883</v>
      </c>
      <c r="CE221" s="194"/>
      <c r="CF221" s="149">
        <v>0</v>
      </c>
      <c r="CH221" s="147">
        <f t="shared" si="116"/>
        <v>-6395904.4542698823</v>
      </c>
      <c r="CI221" s="148">
        <f t="shared" si="117"/>
        <v>-0.16387111473169863</v>
      </c>
      <c r="CJ221" s="149">
        <f t="shared" si="135"/>
        <v>-265.87564242891096</v>
      </c>
      <c r="CL221" s="82">
        <v>680</v>
      </c>
      <c r="CM221" s="82" t="s">
        <v>644</v>
      </c>
      <c r="CN221" s="192">
        <v>24056</v>
      </c>
      <c r="CO221" s="192">
        <v>26007908.513893198</v>
      </c>
      <c r="CP221" s="192">
        <v>-6128.0076982462442</v>
      </c>
      <c r="CQ221" s="192">
        <v>-1703686</v>
      </c>
      <c r="CS221" s="193">
        <f t="shared" si="118"/>
        <v>24304222.513893198</v>
      </c>
      <c r="CT221" s="194"/>
      <c r="CU221" s="149">
        <v>9771752.9656997193</v>
      </c>
      <c r="CV221" s="194"/>
      <c r="CW221" s="149">
        <v>-2457795.8411233309</v>
      </c>
      <c r="CX221" s="192"/>
      <c r="CY221" s="192">
        <f t="shared" si="119"/>
        <v>31618179.638469588</v>
      </c>
      <c r="CZ221" s="195">
        <f t="shared" si="120"/>
        <v>1314.3573178612232</v>
      </c>
      <c r="DA221" s="194"/>
      <c r="DB221" s="149">
        <v>0</v>
      </c>
      <c r="DD221" s="147">
        <f t="shared" si="121"/>
        <v>-7411910.9588984065</v>
      </c>
      <c r="DE221" s="148">
        <f t="shared" si="122"/>
        <v>-0.18990247897088486</v>
      </c>
      <c r="DF221" s="149">
        <f t="shared" si="123"/>
        <v>-308.11069832467604</v>
      </c>
      <c r="DH221" s="196">
        <v>1662431.7579000003</v>
      </c>
      <c r="DI221" s="197">
        <v>408012.50430000003</v>
      </c>
      <c r="DJ221" s="198">
        <f t="shared" si="124"/>
        <v>-1254419.2536000004</v>
      </c>
      <c r="DL221" s="196" t="e">
        <f>#REF!+DJ221</f>
        <v>#REF!</v>
      </c>
      <c r="DM221" s="198" t="e">
        <f t="shared" si="125"/>
        <v>#REF!</v>
      </c>
      <c r="DN221" s="82">
        <v>680</v>
      </c>
      <c r="DO221" s="82" t="s">
        <v>838</v>
      </c>
      <c r="DP221" s="192">
        <v>24178</v>
      </c>
      <c r="DQ221" s="192">
        <v>31089805.934459142</v>
      </c>
      <c r="DR221" s="192">
        <v>-6128.0076982462442</v>
      </c>
      <c r="DS221" s="192">
        <v>-1642026</v>
      </c>
      <c r="DU221" s="193">
        <v>29386119.934459142</v>
      </c>
      <c r="DV221" s="194"/>
      <c r="DW221" s="149">
        <v>9154130.2363401949</v>
      </c>
      <c r="DX221" s="194"/>
      <c r="DY221" s="149">
        <v>489840.42656865774</v>
      </c>
      <c r="DZ221" s="192"/>
      <c r="EA221" s="192">
        <v>39030090.597367994</v>
      </c>
      <c r="EB221" s="195">
        <v>1614.2811894022664</v>
      </c>
      <c r="ED221" s="196"/>
      <c r="EE221" s="197"/>
      <c r="EF221" s="198">
        <v>-1254419.2536000004</v>
      </c>
      <c r="EH221" s="196">
        <v>37775671.343767993</v>
      </c>
      <c r="EI221" s="198">
        <v>3147972.6119806659</v>
      </c>
      <c r="EK221" s="199">
        <v>2</v>
      </c>
    </row>
    <row r="222" spans="1:141" ht="13.8" x14ac:dyDescent="0.25">
      <c r="A222" s="30">
        <v>683</v>
      </c>
      <c r="B222" s="235" t="s">
        <v>265</v>
      </c>
      <c r="C222" s="180">
        <v>3783</v>
      </c>
      <c r="D222" s="180">
        <v>18939316.720835853</v>
      </c>
      <c r="E222" s="181">
        <v>4828822.1125172591</v>
      </c>
      <c r="F222" s="182">
        <v>36769</v>
      </c>
      <c r="G222" s="181">
        <f t="shared" si="136"/>
        <v>18976085.720835853</v>
      </c>
      <c r="H222" s="183">
        <f t="shared" si="105"/>
        <v>5016.1474281881719</v>
      </c>
      <c r="I222" s="184">
        <v>2245662.641466727</v>
      </c>
      <c r="J222" s="181">
        <f t="shared" si="106"/>
        <v>21221748.362302579</v>
      </c>
      <c r="K222" s="183">
        <f t="shared" si="107"/>
        <v>5609.7669474762306</v>
      </c>
      <c r="L222" s="185">
        <v>107503.46376000001</v>
      </c>
      <c r="M222" s="185">
        <v>119495.712</v>
      </c>
      <c r="N222" s="186">
        <v>11992.248239999986</v>
      </c>
      <c r="O222" s="187">
        <v>5032</v>
      </c>
      <c r="P222" s="159">
        <f t="shared" si="108"/>
        <v>21238772.61054258</v>
      </c>
      <c r="Q222" s="188">
        <v>327639</v>
      </c>
      <c r="R222" s="189"/>
      <c r="S222" s="190"/>
      <c r="U222" s="184"/>
      <c r="W222" s="82">
        <v>681</v>
      </c>
      <c r="X222" s="82" t="s">
        <v>645</v>
      </c>
      <c r="Y222" s="192">
        <v>3431</v>
      </c>
      <c r="Z222" s="192">
        <v>9861070.4504628442</v>
      </c>
      <c r="AA222" s="192">
        <v>3158021.144900335</v>
      </c>
      <c r="AB222" s="192">
        <v>-163137</v>
      </c>
      <c r="AD222" s="193">
        <f t="shared" si="126"/>
        <v>9697933.4504628442</v>
      </c>
      <c r="AE222" s="194"/>
      <c r="AF222" s="149">
        <v>2327354.679240698</v>
      </c>
      <c r="AG222" s="194"/>
      <c r="AH222" s="149">
        <f t="shared" si="127"/>
        <v>-44286.510245379257</v>
      </c>
      <c r="AI222" s="149">
        <v>-63340.008839321512</v>
      </c>
      <c r="AJ222" s="192"/>
      <c r="AK222" s="192">
        <f t="shared" si="128"/>
        <v>11981001.619458163</v>
      </c>
      <c r="AL222" s="195">
        <f t="shared" si="109"/>
        <v>3491.9853160764101</v>
      </c>
      <c r="AM222" s="194"/>
      <c r="AN222" s="149">
        <v>0</v>
      </c>
      <c r="AP222" s="147">
        <f t="shared" si="110"/>
        <v>-734485.08018389717</v>
      </c>
      <c r="AQ222" s="148">
        <f t="shared" si="111"/>
        <v>-5.7763033184138585E-2</v>
      </c>
      <c r="AR222" s="149">
        <f t="shared" si="129"/>
        <v>-214.07317988455179</v>
      </c>
      <c r="AT222" s="82">
        <v>681</v>
      </c>
      <c r="AU222" s="82" t="s">
        <v>645</v>
      </c>
      <c r="AV222" s="192">
        <v>3431</v>
      </c>
      <c r="AW222" s="192">
        <v>9824384.2265909538</v>
      </c>
      <c r="AX222" s="192">
        <v>3157469.1706445767</v>
      </c>
      <c r="AY222" s="192">
        <v>-163137</v>
      </c>
      <c r="BA222" s="193">
        <f t="shared" si="130"/>
        <v>9661247.2265909538</v>
      </c>
      <c r="BB222" s="194"/>
      <c r="BC222" s="149">
        <v>2327354.679240698</v>
      </c>
      <c r="BD222" s="194"/>
      <c r="BE222" s="149">
        <v>-63340.008839321512</v>
      </c>
      <c r="BF222" s="192"/>
      <c r="BG222" s="192">
        <f t="shared" si="131"/>
        <v>11925261.89699233</v>
      </c>
      <c r="BH222" s="195">
        <f t="shared" si="112"/>
        <v>3475.7394045445435</v>
      </c>
      <c r="BI222" s="194"/>
      <c r="BJ222" s="149">
        <v>0</v>
      </c>
      <c r="BL222" s="147">
        <f t="shared" si="113"/>
        <v>-790224.80264973082</v>
      </c>
      <c r="BM222" s="148">
        <f t="shared" si="114"/>
        <v>-6.2146642225812371E-2</v>
      </c>
      <c r="BN222" s="149">
        <f t="shared" si="132"/>
        <v>-230.31909141641819</v>
      </c>
      <c r="BP222" s="82">
        <v>681</v>
      </c>
      <c r="BQ222" s="82" t="s">
        <v>645</v>
      </c>
      <c r="BR222" s="192">
        <v>3431</v>
      </c>
      <c r="BS222" s="192">
        <v>9905294.4512031693</v>
      </c>
      <c r="BT222" s="192">
        <v>3235846.2842958081</v>
      </c>
      <c r="BU222" s="192">
        <v>-163137</v>
      </c>
      <c r="BW222" s="193">
        <f t="shared" si="133"/>
        <v>9742157.4512031693</v>
      </c>
      <c r="BX222" s="194"/>
      <c r="BY222" s="149">
        <v>2327611.3688387899</v>
      </c>
      <c r="BZ222" s="194"/>
      <c r="CA222" s="149">
        <v>-294556.78907391778</v>
      </c>
      <c r="CB222" s="192"/>
      <c r="CC222" s="192">
        <f t="shared" si="134"/>
        <v>11775212.03096804</v>
      </c>
      <c r="CD222" s="195">
        <f t="shared" si="115"/>
        <v>3432.0058382302655</v>
      </c>
      <c r="CE222" s="194"/>
      <c r="CF222" s="149">
        <v>0</v>
      </c>
      <c r="CH222" s="147">
        <f t="shared" si="116"/>
        <v>-940274.6686740201</v>
      </c>
      <c r="CI222" s="148">
        <f t="shared" si="117"/>
        <v>-7.3947202406376533E-2</v>
      </c>
      <c r="CJ222" s="149">
        <f t="shared" si="135"/>
        <v>-274.05265773069664</v>
      </c>
      <c r="CL222" s="82">
        <v>681</v>
      </c>
      <c r="CM222" s="82" t="s">
        <v>645</v>
      </c>
      <c r="CN222" s="192">
        <v>3431</v>
      </c>
      <c r="CO222" s="192">
        <v>9828690.1253215</v>
      </c>
      <c r="CP222" s="192">
        <v>3208107.965993104</v>
      </c>
      <c r="CQ222" s="192">
        <v>-163137</v>
      </c>
      <c r="CS222" s="193">
        <f t="shared" si="118"/>
        <v>9665553.1253215</v>
      </c>
      <c r="CT222" s="194"/>
      <c r="CU222" s="149">
        <v>2327611.3688387899</v>
      </c>
      <c r="CV222" s="194"/>
      <c r="CW222" s="149">
        <v>-294556.78907391778</v>
      </c>
      <c r="CX222" s="192"/>
      <c r="CY222" s="192">
        <f t="shared" si="119"/>
        <v>11698607.705086373</v>
      </c>
      <c r="CZ222" s="195">
        <f t="shared" si="120"/>
        <v>3409.6787248867308</v>
      </c>
      <c r="DA222" s="194"/>
      <c r="DB222" s="149">
        <v>0</v>
      </c>
      <c r="DD222" s="147">
        <f t="shared" si="121"/>
        <v>-1016878.9945556875</v>
      </c>
      <c r="DE222" s="148">
        <f t="shared" si="122"/>
        <v>-7.9971692674910555E-2</v>
      </c>
      <c r="DF222" s="149">
        <f t="shared" si="123"/>
        <v>-296.37977107423126</v>
      </c>
      <c r="DH222" s="196">
        <v>145519.70209999999</v>
      </c>
      <c r="DI222" s="197">
        <v>0</v>
      </c>
      <c r="DJ222" s="198">
        <f t="shared" si="124"/>
        <v>-145519.70209999999</v>
      </c>
      <c r="DL222" s="196" t="e">
        <f>#REF!+DJ222</f>
        <v>#REF!</v>
      </c>
      <c r="DM222" s="198" t="e">
        <f t="shared" si="125"/>
        <v>#REF!</v>
      </c>
      <c r="DN222" s="82">
        <v>681</v>
      </c>
      <c r="DO222" s="82" t="s">
        <v>264</v>
      </c>
      <c r="DP222" s="192">
        <v>3514</v>
      </c>
      <c r="DQ222" s="192">
        <v>10631044.03530244</v>
      </c>
      <c r="DR222" s="192">
        <v>3208107.965993104</v>
      </c>
      <c r="DS222" s="192">
        <v>-208090</v>
      </c>
      <c r="DU222" s="193">
        <v>10467907.03530244</v>
      </c>
      <c r="DV222" s="194"/>
      <c r="DW222" s="149">
        <v>2188874.2919717156</v>
      </c>
      <c r="DX222" s="194"/>
      <c r="DY222" s="149">
        <v>58705.372367906333</v>
      </c>
      <c r="DZ222" s="192"/>
      <c r="EA222" s="192">
        <v>12715486.69964206</v>
      </c>
      <c r="EB222" s="195">
        <v>3618.522111451924</v>
      </c>
      <c r="ED222" s="196"/>
      <c r="EE222" s="197"/>
      <c r="EF222" s="198">
        <v>-145519.70209999999</v>
      </c>
      <c r="EH222" s="196">
        <v>12569966.997542061</v>
      </c>
      <c r="EI222" s="198">
        <v>1047497.2497951718</v>
      </c>
      <c r="EK222" s="199">
        <v>10</v>
      </c>
    </row>
    <row r="223" spans="1:141" ht="13.8" x14ac:dyDescent="0.25">
      <c r="A223" s="30">
        <v>684</v>
      </c>
      <c r="B223" s="235" t="s">
        <v>839</v>
      </c>
      <c r="C223" s="180">
        <v>39205</v>
      </c>
      <c r="D223" s="180">
        <v>42610568.094099134</v>
      </c>
      <c r="E223" s="181">
        <v>-2984970.9082678594</v>
      </c>
      <c r="F223" s="200">
        <v>-1667748</v>
      </c>
      <c r="G223" s="181">
        <f t="shared" si="136"/>
        <v>40942820.094099134</v>
      </c>
      <c r="H223" s="183">
        <f t="shared" si="105"/>
        <v>1044.3264913684259</v>
      </c>
      <c r="I223" s="184">
        <v>20079633.039527185</v>
      </c>
      <c r="J223" s="181">
        <f t="shared" si="106"/>
        <v>61022453.133626319</v>
      </c>
      <c r="K223" s="183">
        <f t="shared" si="107"/>
        <v>1556.4967002582916</v>
      </c>
      <c r="L223" s="185">
        <v>3934281.0895920009</v>
      </c>
      <c r="M223" s="185">
        <v>749835.59279999998</v>
      </c>
      <c r="N223" s="186">
        <v>-3184445.4967920007</v>
      </c>
      <c r="O223" s="187">
        <v>19552</v>
      </c>
      <c r="P223" s="159">
        <f t="shared" si="108"/>
        <v>57857559.636834316</v>
      </c>
      <c r="Q223" s="188">
        <v>2037835</v>
      </c>
      <c r="R223" s="189"/>
      <c r="S223" s="190"/>
      <c r="U223" s="184"/>
      <c r="W223" s="82">
        <v>683</v>
      </c>
      <c r="X223" s="82" t="s">
        <v>646</v>
      </c>
      <c r="Y223" s="192">
        <v>3783</v>
      </c>
      <c r="Z223" s="192">
        <v>18943884.598740052</v>
      </c>
      <c r="AA223" s="192">
        <v>4828822.1125172572</v>
      </c>
      <c r="AB223" s="192">
        <v>185939</v>
      </c>
      <c r="AD223" s="193">
        <f t="shared" si="126"/>
        <v>19129823.598740052</v>
      </c>
      <c r="AE223" s="194"/>
      <c r="AF223" s="149">
        <v>2289256.4400575277</v>
      </c>
      <c r="AG223" s="194"/>
      <c r="AH223" s="149">
        <f t="shared" si="127"/>
        <v>-37146.768323610901</v>
      </c>
      <c r="AI223" s="149">
        <v>-53128.517486094664</v>
      </c>
      <c r="AJ223" s="192"/>
      <c r="AK223" s="192">
        <f t="shared" si="128"/>
        <v>21381933.270473968</v>
      </c>
      <c r="AL223" s="195">
        <f t="shared" si="109"/>
        <v>5652.1103014734254</v>
      </c>
      <c r="AM223" s="194"/>
      <c r="AN223" s="149">
        <v>0</v>
      </c>
      <c r="AP223" s="147">
        <f t="shared" si="110"/>
        <v>-727589.06395980343</v>
      </c>
      <c r="AQ223" s="148">
        <f t="shared" si="111"/>
        <v>-3.2908402676191835E-2</v>
      </c>
      <c r="AR223" s="149">
        <f t="shared" si="129"/>
        <v>-192.33123551673367</v>
      </c>
      <c r="AT223" s="82">
        <v>683</v>
      </c>
      <c r="AU223" s="82" t="s">
        <v>646</v>
      </c>
      <c r="AV223" s="192">
        <v>3783</v>
      </c>
      <c r="AW223" s="192">
        <v>18895176.761801988</v>
      </c>
      <c r="AX223" s="192">
        <v>4816717.2729838621</v>
      </c>
      <c r="AY223" s="192">
        <v>185939</v>
      </c>
      <c r="BA223" s="193">
        <f t="shared" si="130"/>
        <v>19081115.761801988</v>
      </c>
      <c r="BB223" s="194"/>
      <c r="BC223" s="149">
        <v>2289256.4400575277</v>
      </c>
      <c r="BD223" s="194"/>
      <c r="BE223" s="149">
        <v>-53128.517486094664</v>
      </c>
      <c r="BF223" s="192"/>
      <c r="BG223" s="192">
        <f t="shared" si="131"/>
        <v>21317243.68437342</v>
      </c>
      <c r="BH223" s="195">
        <f t="shared" si="112"/>
        <v>5635.0102258454717</v>
      </c>
      <c r="BI223" s="194"/>
      <c r="BJ223" s="149">
        <v>0</v>
      </c>
      <c r="BL223" s="147">
        <f t="shared" si="113"/>
        <v>-792278.65006035194</v>
      </c>
      <c r="BM223" s="148">
        <f t="shared" si="114"/>
        <v>-3.583427258518574E-2</v>
      </c>
      <c r="BN223" s="149">
        <f t="shared" si="132"/>
        <v>-209.43131114468727</v>
      </c>
      <c r="BP223" s="82">
        <v>683</v>
      </c>
      <c r="BQ223" s="82" t="s">
        <v>646</v>
      </c>
      <c r="BR223" s="192">
        <v>3783</v>
      </c>
      <c r="BS223" s="192">
        <v>19064616.801511906</v>
      </c>
      <c r="BT223" s="192">
        <v>4985408.6158408131</v>
      </c>
      <c r="BU223" s="192">
        <v>185939</v>
      </c>
      <c r="BW223" s="193">
        <f t="shared" si="133"/>
        <v>19250555.801511906</v>
      </c>
      <c r="BX223" s="194"/>
      <c r="BY223" s="149">
        <v>2286750.8695913423</v>
      </c>
      <c r="BZ223" s="194"/>
      <c r="CA223" s="149">
        <v>-247069.20326866777</v>
      </c>
      <c r="CB223" s="192"/>
      <c r="CC223" s="192">
        <f t="shared" si="134"/>
        <v>21290237.467834577</v>
      </c>
      <c r="CD223" s="195">
        <f t="shared" si="115"/>
        <v>5627.8713898584656</v>
      </c>
      <c r="CE223" s="194"/>
      <c r="CF223" s="149">
        <v>0</v>
      </c>
      <c r="CH223" s="147">
        <f t="shared" si="116"/>
        <v>-819284.86659919471</v>
      </c>
      <c r="CI223" s="148">
        <f t="shared" si="117"/>
        <v>-3.7055747030917331E-2</v>
      </c>
      <c r="CJ223" s="149">
        <f t="shared" si="135"/>
        <v>-216.57014713169303</v>
      </c>
      <c r="CL223" s="82">
        <v>683</v>
      </c>
      <c r="CM223" s="82" t="s">
        <v>646</v>
      </c>
      <c r="CN223" s="192">
        <v>3783</v>
      </c>
      <c r="CO223" s="192">
        <v>18898309.949256077</v>
      </c>
      <c r="CP223" s="192">
        <v>4971087.0296429833</v>
      </c>
      <c r="CQ223" s="192">
        <v>185939</v>
      </c>
      <c r="CS223" s="193">
        <f t="shared" si="118"/>
        <v>19084248.949256077</v>
      </c>
      <c r="CT223" s="194"/>
      <c r="CU223" s="149">
        <v>2286750.8695913423</v>
      </c>
      <c r="CV223" s="194"/>
      <c r="CW223" s="149">
        <v>-247069.20326866777</v>
      </c>
      <c r="CX223" s="192"/>
      <c r="CY223" s="192">
        <f t="shared" si="119"/>
        <v>21123930.615578748</v>
      </c>
      <c r="CZ223" s="195">
        <f t="shared" si="120"/>
        <v>5583.9097582814557</v>
      </c>
      <c r="DA223" s="194"/>
      <c r="DB223" s="149">
        <v>0</v>
      </c>
      <c r="DD223" s="147">
        <f t="shared" si="121"/>
        <v>-985591.71885502338</v>
      </c>
      <c r="DE223" s="148">
        <f t="shared" si="122"/>
        <v>-4.4577702943859848E-2</v>
      </c>
      <c r="DF223" s="149">
        <f t="shared" si="123"/>
        <v>-260.53177870870297</v>
      </c>
      <c r="DH223" s="196">
        <v>108871.30258</v>
      </c>
      <c r="DI223" s="197">
        <v>80270.326100000006</v>
      </c>
      <c r="DJ223" s="198">
        <f t="shared" si="124"/>
        <v>-28600.976479999998</v>
      </c>
      <c r="DL223" s="196" t="e">
        <f>#REF!+DJ223</f>
        <v>#REF!</v>
      </c>
      <c r="DM223" s="198" t="e">
        <f t="shared" si="125"/>
        <v>#REF!</v>
      </c>
      <c r="DN223" s="82">
        <v>683</v>
      </c>
      <c r="DO223" s="82" t="s">
        <v>265</v>
      </c>
      <c r="DP223" s="192">
        <v>3896</v>
      </c>
      <c r="DQ223" s="192">
        <v>19723795.45918778</v>
      </c>
      <c r="DR223" s="192">
        <v>4971087.0296429833</v>
      </c>
      <c r="DS223" s="192">
        <v>139984</v>
      </c>
      <c r="DU223" s="193">
        <v>19909734.45918778</v>
      </c>
      <c r="DV223" s="194"/>
      <c r="DW223" s="149">
        <v>2150546.8118603327</v>
      </c>
      <c r="DX223" s="194"/>
      <c r="DY223" s="149">
        <v>49241.063385657544</v>
      </c>
      <c r="DZ223" s="192"/>
      <c r="EA223" s="192">
        <v>22109522.334433772</v>
      </c>
      <c r="EB223" s="195">
        <v>5674.9287306041506</v>
      </c>
      <c r="ED223" s="196"/>
      <c r="EE223" s="197"/>
      <c r="EF223" s="198">
        <v>-28600.976479999998</v>
      </c>
      <c r="EH223" s="196">
        <v>22080921.357953772</v>
      </c>
      <c r="EI223" s="198">
        <v>1840076.7798294809</v>
      </c>
      <c r="EK223" s="199">
        <v>19</v>
      </c>
    </row>
    <row r="224" spans="1:141" ht="13.8" x14ac:dyDescent="0.25">
      <c r="A224" s="30">
        <v>686</v>
      </c>
      <c r="B224" s="235" t="s">
        <v>267</v>
      </c>
      <c r="C224" s="180">
        <v>3121</v>
      </c>
      <c r="D224" s="180">
        <v>10578123.630910598</v>
      </c>
      <c r="E224" s="181">
        <v>3046524.2791680652</v>
      </c>
      <c r="F224" s="200">
        <v>31029</v>
      </c>
      <c r="G224" s="181">
        <f t="shared" si="136"/>
        <v>10609152.630910598</v>
      </c>
      <c r="H224" s="183">
        <f t="shared" si="105"/>
        <v>3399.2799201892335</v>
      </c>
      <c r="I224" s="184">
        <v>1924608.1612292125</v>
      </c>
      <c r="J224" s="181">
        <f t="shared" si="106"/>
        <v>12533760.79213981</v>
      </c>
      <c r="K224" s="183">
        <f t="shared" si="107"/>
        <v>4015.9438616276225</v>
      </c>
      <c r="L224" s="185">
        <v>43672.837599999999</v>
      </c>
      <c r="M224" s="185">
        <v>64086.688400000006</v>
      </c>
      <c r="N224" s="186">
        <v>20413.850800000007</v>
      </c>
      <c r="O224" s="187">
        <v>1082</v>
      </c>
      <c r="P224" s="159">
        <f t="shared" si="108"/>
        <v>12555256.64293981</v>
      </c>
      <c r="Q224" s="188">
        <v>176840</v>
      </c>
      <c r="R224" s="189"/>
      <c r="S224" s="190"/>
      <c r="U224" s="184"/>
      <c r="W224" s="82">
        <v>684</v>
      </c>
      <c r="X224" s="82" t="s">
        <v>647</v>
      </c>
      <c r="Y224" s="192">
        <v>39205</v>
      </c>
      <c r="Z224" s="192">
        <v>42559937.888517588</v>
      </c>
      <c r="AA224" s="192">
        <v>-2984970.9082678594</v>
      </c>
      <c r="AB224" s="192">
        <v>-1915006</v>
      </c>
      <c r="AD224" s="193">
        <f t="shared" si="126"/>
        <v>40644931.888517588</v>
      </c>
      <c r="AE224" s="194"/>
      <c r="AF224" s="149">
        <v>20822184.880737454</v>
      </c>
      <c r="AG224" s="194"/>
      <c r="AH224" s="149">
        <f t="shared" si="127"/>
        <v>-654897.95263965509</v>
      </c>
      <c r="AI224" s="149">
        <v>-936656.37412415794</v>
      </c>
      <c r="AJ224" s="192"/>
      <c r="AK224" s="192">
        <f t="shared" si="128"/>
        <v>60812218.816615388</v>
      </c>
      <c r="AL224" s="195">
        <f t="shared" si="109"/>
        <v>1551.1342639106081</v>
      </c>
      <c r="AM224" s="194"/>
      <c r="AN224" s="149">
        <v>0</v>
      </c>
      <c r="AP224" s="147">
        <f t="shared" si="110"/>
        <v>-5395509.3721796647</v>
      </c>
      <c r="AQ224" s="148">
        <f t="shared" si="111"/>
        <v>-8.1493649152166447E-2</v>
      </c>
      <c r="AR224" s="149">
        <f t="shared" si="129"/>
        <v>-137.62299125569862</v>
      </c>
      <c r="AT224" s="82">
        <v>684</v>
      </c>
      <c r="AU224" s="82" t="s">
        <v>647</v>
      </c>
      <c r="AV224" s="192">
        <v>39205</v>
      </c>
      <c r="AW224" s="192">
        <v>41925465.874711871</v>
      </c>
      <c r="AX224" s="192">
        <v>-2979987.8815402994</v>
      </c>
      <c r="AY224" s="192">
        <v>-1915006</v>
      </c>
      <c r="BA224" s="193">
        <f t="shared" si="130"/>
        <v>40010459.874711871</v>
      </c>
      <c r="BB224" s="194"/>
      <c r="BC224" s="149">
        <v>20822184.880737454</v>
      </c>
      <c r="BD224" s="194"/>
      <c r="BE224" s="149">
        <v>-936656.37412415794</v>
      </c>
      <c r="BF224" s="192"/>
      <c r="BG224" s="192">
        <f t="shared" si="131"/>
        <v>59895988.38132517</v>
      </c>
      <c r="BH224" s="195">
        <f t="shared" si="112"/>
        <v>1527.7640194190835</v>
      </c>
      <c r="BI224" s="194"/>
      <c r="BJ224" s="149">
        <v>0</v>
      </c>
      <c r="BL224" s="147">
        <f t="shared" si="113"/>
        <v>-6311739.8074698821</v>
      </c>
      <c r="BM224" s="148">
        <f t="shared" si="114"/>
        <v>-9.5332372521099079E-2</v>
      </c>
      <c r="BN224" s="149">
        <f t="shared" si="132"/>
        <v>-160.99323574722311</v>
      </c>
      <c r="BP224" s="82">
        <v>684</v>
      </c>
      <c r="BQ224" s="82" t="s">
        <v>647</v>
      </c>
      <c r="BR224" s="192">
        <v>39205</v>
      </c>
      <c r="BS224" s="192">
        <v>42287724.390925273</v>
      </c>
      <c r="BT224" s="192">
        <v>-2660732.3555884305</v>
      </c>
      <c r="BU224" s="192">
        <v>-1915006</v>
      </c>
      <c r="BW224" s="193">
        <f t="shared" si="133"/>
        <v>40372718.390925273</v>
      </c>
      <c r="BX224" s="194"/>
      <c r="BY224" s="149">
        <v>21987194.268986329</v>
      </c>
      <c r="BZ224" s="194"/>
      <c r="CA224" s="149">
        <v>-4355832.89430096</v>
      </c>
      <c r="CB224" s="192"/>
      <c r="CC224" s="192">
        <f t="shared" si="134"/>
        <v>58004079.765610643</v>
      </c>
      <c r="CD224" s="195">
        <f t="shared" si="115"/>
        <v>1479.5071997349992</v>
      </c>
      <c r="CE224" s="194"/>
      <c r="CF224" s="149">
        <v>0</v>
      </c>
      <c r="CH224" s="147">
        <f t="shared" si="116"/>
        <v>-8203648.4231844097</v>
      </c>
      <c r="CI224" s="148">
        <f t="shared" si="117"/>
        <v>-0.12390771663077225</v>
      </c>
      <c r="CJ224" s="149">
        <f t="shared" si="135"/>
        <v>-209.25005543130749</v>
      </c>
      <c r="CL224" s="82">
        <v>684</v>
      </c>
      <c r="CM224" s="82" t="s">
        <v>647</v>
      </c>
      <c r="CN224" s="192">
        <v>39205</v>
      </c>
      <c r="CO224" s="192">
        <v>39354825.546640113</v>
      </c>
      <c r="CP224" s="192">
        <v>-4698854.1528605195</v>
      </c>
      <c r="CQ224" s="192">
        <v>-1941558</v>
      </c>
      <c r="CS224" s="193">
        <f t="shared" si="118"/>
        <v>37413267.546640113</v>
      </c>
      <c r="CT224" s="194"/>
      <c r="CU224" s="149">
        <v>21987194.268986329</v>
      </c>
      <c r="CV224" s="194"/>
      <c r="CW224" s="149">
        <v>-4355832.89430096</v>
      </c>
      <c r="CX224" s="192"/>
      <c r="CY224" s="192">
        <f t="shared" si="119"/>
        <v>55044628.921325482</v>
      </c>
      <c r="CZ224" s="195">
        <f t="shared" si="120"/>
        <v>1404.020633116324</v>
      </c>
      <c r="DA224" s="194"/>
      <c r="DB224" s="149">
        <v>0</v>
      </c>
      <c r="DD224" s="147">
        <f t="shared" si="121"/>
        <v>-11163099.26746957</v>
      </c>
      <c r="DE224" s="148">
        <f t="shared" si="122"/>
        <v>-0.16860719394626209</v>
      </c>
      <c r="DF224" s="149">
        <f t="shared" si="123"/>
        <v>-284.73662204998266</v>
      </c>
      <c r="DH224" s="196">
        <v>3727218.3554560002</v>
      </c>
      <c r="DI224" s="197">
        <v>660717.90009999997</v>
      </c>
      <c r="DJ224" s="198">
        <f t="shared" si="124"/>
        <v>-3066500.455356</v>
      </c>
      <c r="DL224" s="196" t="e">
        <f>#REF!+DJ224</f>
        <v>#REF!</v>
      </c>
      <c r="DM224" s="198" t="e">
        <f t="shared" si="125"/>
        <v>#REF!</v>
      </c>
      <c r="DN224" s="82">
        <v>684</v>
      </c>
      <c r="DO224" s="82" t="s">
        <v>839</v>
      </c>
      <c r="DP224" s="192">
        <v>39360</v>
      </c>
      <c r="DQ224" s="192">
        <v>47817507.280873246</v>
      </c>
      <c r="DR224" s="192">
        <v>-4698854.1528605325</v>
      </c>
      <c r="DS224" s="192">
        <v>-1843335</v>
      </c>
      <c r="DU224" s="193">
        <v>45902501.280873246</v>
      </c>
      <c r="DV224" s="194"/>
      <c r="DW224" s="149">
        <v>19437106.367825881</v>
      </c>
      <c r="DX224" s="194"/>
      <c r="DY224" s="149">
        <v>868120.54009592219</v>
      </c>
      <c r="DZ224" s="192"/>
      <c r="EA224" s="192">
        <v>66207728.188795052</v>
      </c>
      <c r="EB224" s="195">
        <v>1682.1069153657279</v>
      </c>
      <c r="ED224" s="196"/>
      <c r="EE224" s="197"/>
      <c r="EF224" s="198">
        <v>-3066500.455356</v>
      </c>
      <c r="EH224" s="196">
        <v>63141227.733439051</v>
      </c>
      <c r="EI224" s="198">
        <v>5261768.9777865876</v>
      </c>
      <c r="EK224" s="199">
        <v>4</v>
      </c>
    </row>
    <row r="225" spans="1:141" ht="13.8" x14ac:dyDescent="0.25">
      <c r="A225" s="30">
        <v>687</v>
      </c>
      <c r="B225" s="235" t="s">
        <v>268</v>
      </c>
      <c r="C225" s="180">
        <v>1602</v>
      </c>
      <c r="D225" s="180">
        <v>7450117.2362300511</v>
      </c>
      <c r="E225" s="181">
        <v>1311806.3581997007</v>
      </c>
      <c r="F225" s="182">
        <v>185781</v>
      </c>
      <c r="G225" s="181">
        <f t="shared" si="136"/>
        <v>7635898.2362300511</v>
      </c>
      <c r="H225" s="183">
        <f t="shared" si="105"/>
        <v>4766.4782997690709</v>
      </c>
      <c r="I225" s="184">
        <v>1117950.6614689159</v>
      </c>
      <c r="J225" s="181">
        <f t="shared" si="106"/>
        <v>8753848.8976989668</v>
      </c>
      <c r="K225" s="183">
        <f t="shared" si="107"/>
        <v>5464.3251546185811</v>
      </c>
      <c r="L225" s="185">
        <v>18493.384000000002</v>
      </c>
      <c r="M225" s="185">
        <v>227610.88</v>
      </c>
      <c r="N225" s="186">
        <v>209117.49600000001</v>
      </c>
      <c r="O225" s="187">
        <v>559</v>
      </c>
      <c r="P225" s="159">
        <f t="shared" si="108"/>
        <v>8963525.3936989661</v>
      </c>
      <c r="Q225" s="188">
        <v>91352</v>
      </c>
      <c r="R225" s="189"/>
      <c r="S225" s="190"/>
      <c r="U225" s="184"/>
      <c r="W225" s="82">
        <v>686</v>
      </c>
      <c r="X225" s="82" t="s">
        <v>648</v>
      </c>
      <c r="Y225" s="192">
        <v>3121</v>
      </c>
      <c r="Z225" s="192">
        <v>10579053.066878848</v>
      </c>
      <c r="AA225" s="192">
        <v>3046524.2791680652</v>
      </c>
      <c r="AB225" s="192">
        <v>123549</v>
      </c>
      <c r="AD225" s="193">
        <f t="shared" si="126"/>
        <v>10702602.066878848</v>
      </c>
      <c r="AE225" s="194"/>
      <c r="AF225" s="149">
        <v>1967072.2444021043</v>
      </c>
      <c r="AG225" s="194"/>
      <c r="AH225" s="149">
        <f t="shared" si="127"/>
        <v>-40194.52868921771</v>
      </c>
      <c r="AI225" s="149">
        <v>-57487.523590392782</v>
      </c>
      <c r="AJ225" s="192"/>
      <c r="AK225" s="192">
        <f t="shared" si="128"/>
        <v>12629479.782591736</v>
      </c>
      <c r="AL225" s="195">
        <f t="shared" si="109"/>
        <v>4046.6131953193644</v>
      </c>
      <c r="AM225" s="194"/>
      <c r="AN225" s="149">
        <v>0</v>
      </c>
      <c r="AP225" s="147">
        <f t="shared" si="110"/>
        <v>-395576.18258026987</v>
      </c>
      <c r="AQ225" s="148">
        <f t="shared" si="111"/>
        <v>-3.037040175781279E-2</v>
      </c>
      <c r="AR225" s="149">
        <f t="shared" si="129"/>
        <v>-126.74661409172377</v>
      </c>
      <c r="AT225" s="82">
        <v>686</v>
      </c>
      <c r="AU225" s="82" t="s">
        <v>648</v>
      </c>
      <c r="AV225" s="192">
        <v>3121</v>
      </c>
      <c r="AW225" s="192">
        <v>10547346.017753478</v>
      </c>
      <c r="AX225" s="192">
        <v>3058922.0242091585</v>
      </c>
      <c r="AY225" s="192">
        <v>123549</v>
      </c>
      <c r="BA225" s="193">
        <f t="shared" si="130"/>
        <v>10670895.017753478</v>
      </c>
      <c r="BB225" s="194"/>
      <c r="BC225" s="149">
        <v>1967072.2444021043</v>
      </c>
      <c r="BD225" s="194"/>
      <c r="BE225" s="149">
        <v>-57487.523590392782</v>
      </c>
      <c r="BF225" s="192"/>
      <c r="BG225" s="192">
        <f t="shared" si="131"/>
        <v>12580479.73856519</v>
      </c>
      <c r="BH225" s="195">
        <f t="shared" si="112"/>
        <v>4030.9130850897754</v>
      </c>
      <c r="BI225" s="194"/>
      <c r="BJ225" s="149">
        <v>0</v>
      </c>
      <c r="BL225" s="147">
        <f t="shared" si="113"/>
        <v>-444576.22660681605</v>
      </c>
      <c r="BM225" s="148">
        <f t="shared" si="114"/>
        <v>-3.4132385134895277E-2</v>
      </c>
      <c r="BN225" s="149">
        <f t="shared" si="132"/>
        <v>-142.44672432131242</v>
      </c>
      <c r="BP225" s="82">
        <v>686</v>
      </c>
      <c r="BQ225" s="82" t="s">
        <v>648</v>
      </c>
      <c r="BR225" s="192">
        <v>3121</v>
      </c>
      <c r="BS225" s="192">
        <v>10482002.747797109</v>
      </c>
      <c r="BT225" s="192">
        <v>2992332.4024815271</v>
      </c>
      <c r="BU225" s="192">
        <v>123549</v>
      </c>
      <c r="BW225" s="193">
        <f t="shared" si="133"/>
        <v>10605551.747797109</v>
      </c>
      <c r="BX225" s="194"/>
      <c r="BY225" s="149">
        <v>1967150.9901279702</v>
      </c>
      <c r="BZ225" s="194"/>
      <c r="CA225" s="149">
        <v>-267340.35360735492</v>
      </c>
      <c r="CB225" s="192"/>
      <c r="CC225" s="192">
        <f t="shared" si="134"/>
        <v>12305362.384317724</v>
      </c>
      <c r="CD225" s="195">
        <f t="shared" si="115"/>
        <v>3942.7626992366945</v>
      </c>
      <c r="CE225" s="194"/>
      <c r="CF225" s="149">
        <v>0</v>
      </c>
      <c r="CH225" s="147">
        <f t="shared" si="116"/>
        <v>-719693.58085428178</v>
      </c>
      <c r="CI225" s="148">
        <f t="shared" si="117"/>
        <v>-5.5254548063262597E-2</v>
      </c>
      <c r="CJ225" s="149">
        <f t="shared" si="135"/>
        <v>-230.59711017439341</v>
      </c>
      <c r="CL225" s="82">
        <v>686</v>
      </c>
      <c r="CM225" s="82" t="s">
        <v>648</v>
      </c>
      <c r="CN225" s="192">
        <v>3121</v>
      </c>
      <c r="CO225" s="192">
        <v>10424467.388602659</v>
      </c>
      <c r="CP225" s="192">
        <v>3023841.142815588</v>
      </c>
      <c r="CQ225" s="192">
        <v>123549</v>
      </c>
      <c r="CS225" s="193">
        <f t="shared" si="118"/>
        <v>10548016.388602659</v>
      </c>
      <c r="CT225" s="194"/>
      <c r="CU225" s="149">
        <v>1967150.9901279702</v>
      </c>
      <c r="CV225" s="194"/>
      <c r="CW225" s="149">
        <v>-267340.35360735492</v>
      </c>
      <c r="CX225" s="192"/>
      <c r="CY225" s="192">
        <f t="shared" si="119"/>
        <v>12247827.025123274</v>
      </c>
      <c r="CZ225" s="195">
        <f t="shared" si="120"/>
        <v>3924.3277876075854</v>
      </c>
      <c r="DA225" s="194"/>
      <c r="DB225" s="149">
        <v>0</v>
      </c>
      <c r="DD225" s="147">
        <f t="shared" si="121"/>
        <v>-777228.94004873186</v>
      </c>
      <c r="DE225" s="148">
        <f t="shared" si="122"/>
        <v>-5.9671831132778394E-2</v>
      </c>
      <c r="DF225" s="149">
        <f t="shared" si="123"/>
        <v>-249.03202180350269</v>
      </c>
      <c r="DH225" s="196">
        <v>37654.327400000002</v>
      </c>
      <c r="DI225" s="197">
        <v>97942.032100000011</v>
      </c>
      <c r="DJ225" s="198">
        <f t="shared" si="124"/>
        <v>60287.704700000009</v>
      </c>
      <c r="DL225" s="196" t="e">
        <f>#REF!+DJ225</f>
        <v>#REF!</v>
      </c>
      <c r="DM225" s="198" t="e">
        <f t="shared" si="125"/>
        <v>#REF!</v>
      </c>
      <c r="DN225" s="82">
        <v>686</v>
      </c>
      <c r="DO225" s="82" t="s">
        <v>267</v>
      </c>
      <c r="DP225" s="192">
        <v>3196</v>
      </c>
      <c r="DQ225" s="192">
        <v>10999819.897941578</v>
      </c>
      <c r="DR225" s="192">
        <v>3023841.142815588</v>
      </c>
      <c r="DS225" s="192">
        <v>140567</v>
      </c>
      <c r="DU225" s="193">
        <v>11123368.897941578</v>
      </c>
      <c r="DV225" s="194"/>
      <c r="DW225" s="149">
        <v>1848405.9501162991</v>
      </c>
      <c r="DX225" s="194"/>
      <c r="DY225" s="149">
        <v>53281.117114128727</v>
      </c>
      <c r="DZ225" s="192"/>
      <c r="EA225" s="192">
        <v>13025055.965172006</v>
      </c>
      <c r="EB225" s="195">
        <v>4075.4242694530681</v>
      </c>
      <c r="ED225" s="196"/>
      <c r="EE225" s="197"/>
      <c r="EF225" s="198">
        <v>60287.704700000009</v>
      </c>
      <c r="EH225" s="196">
        <v>13085343.669872006</v>
      </c>
      <c r="EI225" s="198">
        <v>1090445.3058226672</v>
      </c>
      <c r="EK225" s="199">
        <v>11</v>
      </c>
    </row>
    <row r="226" spans="1:141" ht="13.8" x14ac:dyDescent="0.25">
      <c r="A226" s="30">
        <v>689</v>
      </c>
      <c r="B226" s="235" t="s">
        <v>269</v>
      </c>
      <c r="C226" s="180">
        <v>3226</v>
      </c>
      <c r="D226" s="180">
        <v>8861252.5288675167</v>
      </c>
      <c r="E226" s="181">
        <v>1078041.5551320566</v>
      </c>
      <c r="F226" s="200">
        <v>-372480</v>
      </c>
      <c r="G226" s="181">
        <f t="shared" si="136"/>
        <v>8488772.5288675167</v>
      </c>
      <c r="H226" s="183">
        <f t="shared" si="105"/>
        <v>2631.3616022527949</v>
      </c>
      <c r="I226" s="184">
        <v>1740474.4187326166</v>
      </c>
      <c r="J226" s="181">
        <f t="shared" si="106"/>
        <v>10229246.947600134</v>
      </c>
      <c r="K226" s="183">
        <f t="shared" si="107"/>
        <v>3170.8763011779706</v>
      </c>
      <c r="L226" s="185">
        <v>142825.8272</v>
      </c>
      <c r="M226" s="185">
        <v>73973.536000000007</v>
      </c>
      <c r="N226" s="186">
        <v>-68852.291199999992</v>
      </c>
      <c r="O226" s="187">
        <v>617</v>
      </c>
      <c r="P226" s="159">
        <f t="shared" si="108"/>
        <v>10161011.656400133</v>
      </c>
      <c r="Q226" s="188">
        <v>143510</v>
      </c>
      <c r="R226" s="189"/>
      <c r="S226" s="190"/>
      <c r="U226" s="184"/>
      <c r="W226" s="82">
        <v>687</v>
      </c>
      <c r="X226" s="82" t="s">
        <v>649</v>
      </c>
      <c r="Y226" s="192">
        <v>1602</v>
      </c>
      <c r="Z226" s="192">
        <v>7445572.114142105</v>
      </c>
      <c r="AA226" s="192">
        <v>1311806.3581997002</v>
      </c>
      <c r="AB226" s="192">
        <v>45391</v>
      </c>
      <c r="AD226" s="193">
        <f t="shared" si="126"/>
        <v>7490963.114142105</v>
      </c>
      <c r="AE226" s="194"/>
      <c r="AF226" s="149">
        <v>1138074.2581472022</v>
      </c>
      <c r="AG226" s="194"/>
      <c r="AH226" s="149">
        <f t="shared" si="127"/>
        <v>-21950.907356461794</v>
      </c>
      <c r="AI226" s="149">
        <v>-31394.902381916287</v>
      </c>
      <c r="AJ226" s="192"/>
      <c r="AK226" s="192">
        <f t="shared" si="128"/>
        <v>8607086.4649328459</v>
      </c>
      <c r="AL226" s="195">
        <f t="shared" si="109"/>
        <v>5372.7131491465952</v>
      </c>
      <c r="AM226" s="194"/>
      <c r="AN226" s="149">
        <v>0</v>
      </c>
      <c r="AP226" s="147">
        <f t="shared" si="110"/>
        <v>-181349.24928936921</v>
      </c>
      <c r="AQ226" s="148">
        <f t="shared" si="111"/>
        <v>-2.0634986155260146E-2</v>
      </c>
      <c r="AR226" s="149">
        <f t="shared" si="129"/>
        <v>-113.20177858262747</v>
      </c>
      <c r="AT226" s="82">
        <v>687</v>
      </c>
      <c r="AU226" s="82" t="s">
        <v>649</v>
      </c>
      <c r="AV226" s="192">
        <v>1602</v>
      </c>
      <c r="AW226" s="192">
        <v>7415334.4355099713</v>
      </c>
      <c r="AX226" s="192">
        <v>1293249.3200637372</v>
      </c>
      <c r="AY226" s="192">
        <v>45391</v>
      </c>
      <c r="BA226" s="193">
        <f t="shared" si="130"/>
        <v>7460725.4355099713</v>
      </c>
      <c r="BB226" s="194"/>
      <c r="BC226" s="149">
        <v>1138074.2581472022</v>
      </c>
      <c r="BD226" s="194"/>
      <c r="BE226" s="149">
        <v>-31394.902381916287</v>
      </c>
      <c r="BF226" s="192"/>
      <c r="BG226" s="192">
        <f t="shared" si="131"/>
        <v>8567404.7912752572</v>
      </c>
      <c r="BH226" s="195">
        <f t="shared" si="112"/>
        <v>5347.9430657148923</v>
      </c>
      <c r="BI226" s="194"/>
      <c r="BJ226" s="149">
        <v>0</v>
      </c>
      <c r="BL226" s="147">
        <f t="shared" si="113"/>
        <v>-221030.92294695787</v>
      </c>
      <c r="BM226" s="148">
        <f t="shared" si="114"/>
        <v>-2.5150200801863556E-2</v>
      </c>
      <c r="BN226" s="149">
        <f t="shared" si="132"/>
        <v>-137.97186201433075</v>
      </c>
      <c r="BP226" s="82">
        <v>687</v>
      </c>
      <c r="BQ226" s="82" t="s">
        <v>649</v>
      </c>
      <c r="BR226" s="192">
        <v>1602</v>
      </c>
      <c r="BS226" s="192">
        <v>7411036.4748768155</v>
      </c>
      <c r="BT226" s="192">
        <v>1288203.6139967679</v>
      </c>
      <c r="BU226" s="192">
        <v>45391</v>
      </c>
      <c r="BW226" s="193">
        <f t="shared" si="133"/>
        <v>7456427.4748768155</v>
      </c>
      <c r="BX226" s="194"/>
      <c r="BY226" s="149">
        <v>1142171.8180811061</v>
      </c>
      <c r="BZ226" s="194"/>
      <c r="CA226" s="149">
        <v>-145999.05823135047</v>
      </c>
      <c r="CB226" s="192"/>
      <c r="CC226" s="192">
        <f t="shared" si="134"/>
        <v>8452600.2347265705</v>
      </c>
      <c r="CD226" s="195">
        <f t="shared" si="115"/>
        <v>5276.2797969579096</v>
      </c>
      <c r="CE226" s="194"/>
      <c r="CF226" s="149">
        <v>0</v>
      </c>
      <c r="CH226" s="147">
        <f t="shared" si="116"/>
        <v>-335835.47949564457</v>
      </c>
      <c r="CI226" s="148">
        <f t="shared" si="117"/>
        <v>-3.8213339713251387E-2</v>
      </c>
      <c r="CJ226" s="149">
        <f t="shared" si="135"/>
        <v>-209.63513077131373</v>
      </c>
      <c r="CL226" s="82">
        <v>687</v>
      </c>
      <c r="CM226" s="82" t="s">
        <v>649</v>
      </c>
      <c r="CN226" s="192">
        <v>1602</v>
      </c>
      <c r="CO226" s="192">
        <v>7465775.26435846</v>
      </c>
      <c r="CP226" s="192">
        <v>1296036.0085953865</v>
      </c>
      <c r="CQ226" s="192">
        <v>45391</v>
      </c>
      <c r="CS226" s="193">
        <f t="shared" si="118"/>
        <v>7511166.26435846</v>
      </c>
      <c r="CT226" s="194"/>
      <c r="CU226" s="149">
        <v>1142171.8180811061</v>
      </c>
      <c r="CV226" s="194"/>
      <c r="CW226" s="149">
        <v>-145999.05823135047</v>
      </c>
      <c r="CX226" s="192"/>
      <c r="CY226" s="192">
        <f t="shared" si="119"/>
        <v>8507339.024208216</v>
      </c>
      <c r="CZ226" s="195">
        <f t="shared" si="120"/>
        <v>5310.4488290937679</v>
      </c>
      <c r="DA226" s="194"/>
      <c r="DB226" s="149">
        <v>0</v>
      </c>
      <c r="DD226" s="147">
        <f t="shared" si="121"/>
        <v>-281096.69001399912</v>
      </c>
      <c r="DE226" s="148">
        <f t="shared" si="122"/>
        <v>-3.1984837706567494E-2</v>
      </c>
      <c r="DF226" s="149">
        <f t="shared" si="123"/>
        <v>-175.46609863545513</v>
      </c>
      <c r="DH226" s="196">
        <v>24468.516000000003</v>
      </c>
      <c r="DI226" s="197">
        <v>134576.83799999999</v>
      </c>
      <c r="DJ226" s="198">
        <f t="shared" si="124"/>
        <v>110108.32199999999</v>
      </c>
      <c r="DL226" s="196" t="e">
        <f>#REF!+DJ226</f>
        <v>#REF!</v>
      </c>
      <c r="DM226" s="198" t="e">
        <f t="shared" si="125"/>
        <v>#REF!</v>
      </c>
      <c r="DN226" s="82">
        <v>687</v>
      </c>
      <c r="DO226" s="82" t="s">
        <v>268</v>
      </c>
      <c r="DP226" s="192">
        <v>1651</v>
      </c>
      <c r="DQ226" s="192">
        <v>7639345.7066267421</v>
      </c>
      <c r="DR226" s="192">
        <v>1296036.0085953865</v>
      </c>
      <c r="DS226" s="192">
        <v>75177</v>
      </c>
      <c r="DU226" s="193">
        <v>7684736.7066267421</v>
      </c>
      <c r="DV226" s="194"/>
      <c r="DW226" s="149">
        <v>1074601.2901403112</v>
      </c>
      <c r="DX226" s="194"/>
      <c r="DY226" s="149">
        <v>29097.717455161215</v>
      </c>
      <c r="DZ226" s="192"/>
      <c r="EA226" s="192">
        <v>8788435.7142222151</v>
      </c>
      <c r="EB226" s="195">
        <v>5323.0985549498573</v>
      </c>
      <c r="ED226" s="196"/>
      <c r="EE226" s="197"/>
      <c r="EF226" s="198">
        <v>110108.32199999999</v>
      </c>
      <c r="EH226" s="196">
        <v>8898544.0362222157</v>
      </c>
      <c r="EI226" s="198">
        <v>741545.33635185135</v>
      </c>
      <c r="EK226" s="199">
        <v>11</v>
      </c>
    </row>
    <row r="227" spans="1:141" ht="13.8" x14ac:dyDescent="0.25">
      <c r="A227" s="30">
        <v>691</v>
      </c>
      <c r="B227" s="235" t="s">
        <v>270</v>
      </c>
      <c r="C227" s="180">
        <v>2718</v>
      </c>
      <c r="D227" s="180">
        <v>10230958.010560973</v>
      </c>
      <c r="E227" s="181">
        <v>3044436.6902693077</v>
      </c>
      <c r="F227" s="200">
        <v>-110734</v>
      </c>
      <c r="G227" s="181">
        <f t="shared" si="136"/>
        <v>10120224.010560973</v>
      </c>
      <c r="H227" s="183">
        <f t="shared" si="105"/>
        <v>3723.408392406539</v>
      </c>
      <c r="I227" s="184">
        <v>1693444.4715124988</v>
      </c>
      <c r="J227" s="181">
        <f t="shared" si="106"/>
        <v>11813668.482073471</v>
      </c>
      <c r="K227" s="183">
        <f t="shared" si="107"/>
        <v>4346.4563951705195</v>
      </c>
      <c r="L227" s="185">
        <v>128031.12000000001</v>
      </c>
      <c r="M227" s="185">
        <v>54057.584000000003</v>
      </c>
      <c r="N227" s="186">
        <v>-73973.536000000007</v>
      </c>
      <c r="O227" s="187">
        <v>-1815</v>
      </c>
      <c r="P227" s="159">
        <f t="shared" si="108"/>
        <v>11737879.946073471</v>
      </c>
      <c r="Q227" s="188">
        <v>159332</v>
      </c>
      <c r="R227" s="189"/>
      <c r="S227" s="190"/>
      <c r="U227" s="184"/>
      <c r="W227" s="82">
        <v>689</v>
      </c>
      <c r="X227" s="82" t="s">
        <v>650</v>
      </c>
      <c r="Y227" s="192">
        <v>3226</v>
      </c>
      <c r="Z227" s="192">
        <v>8863327.495142363</v>
      </c>
      <c r="AA227" s="192">
        <v>1078041.5551320566</v>
      </c>
      <c r="AB227" s="192">
        <v>-419979</v>
      </c>
      <c r="AD227" s="193">
        <f t="shared" si="126"/>
        <v>8443348.495142363</v>
      </c>
      <c r="AE227" s="194"/>
      <c r="AF227" s="149">
        <v>1790626.6993713744</v>
      </c>
      <c r="AG227" s="194"/>
      <c r="AH227" s="149">
        <f t="shared" si="127"/>
        <v>-45752.151895498639</v>
      </c>
      <c r="AI227" s="149">
        <v>-65436.217245887601</v>
      </c>
      <c r="AJ227" s="192"/>
      <c r="AK227" s="192">
        <f t="shared" si="128"/>
        <v>10188223.042618239</v>
      </c>
      <c r="AL227" s="195">
        <f t="shared" si="109"/>
        <v>3158.1596536324364</v>
      </c>
      <c r="AM227" s="194"/>
      <c r="AN227" s="149">
        <v>0</v>
      </c>
      <c r="AP227" s="147">
        <f t="shared" si="110"/>
        <v>-660178.16207092628</v>
      </c>
      <c r="AQ227" s="148">
        <f t="shared" si="111"/>
        <v>-6.0854880789767224E-2</v>
      </c>
      <c r="AR227" s="149">
        <f t="shared" si="129"/>
        <v>-204.64295166488725</v>
      </c>
      <c r="AT227" s="82">
        <v>689</v>
      </c>
      <c r="AU227" s="82" t="s">
        <v>650</v>
      </c>
      <c r="AV227" s="192">
        <v>3226</v>
      </c>
      <c r="AW227" s="192">
        <v>8809901.0036045965</v>
      </c>
      <c r="AX227" s="192">
        <v>1064942.0028934912</v>
      </c>
      <c r="AY227" s="192">
        <v>-419979</v>
      </c>
      <c r="BA227" s="193">
        <f t="shared" si="130"/>
        <v>8389922.0036045965</v>
      </c>
      <c r="BB227" s="194"/>
      <c r="BC227" s="149">
        <v>1790626.6993713744</v>
      </c>
      <c r="BD227" s="194"/>
      <c r="BE227" s="149">
        <v>-65436.217245887601</v>
      </c>
      <c r="BF227" s="192"/>
      <c r="BG227" s="192">
        <f t="shared" si="131"/>
        <v>10115112.485730084</v>
      </c>
      <c r="BH227" s="195">
        <f t="shared" si="112"/>
        <v>3135.4967407718796</v>
      </c>
      <c r="BI227" s="194"/>
      <c r="BJ227" s="149">
        <v>0</v>
      </c>
      <c r="BL227" s="147">
        <f t="shared" si="113"/>
        <v>-733288.71895908192</v>
      </c>
      <c r="BM227" s="148">
        <f t="shared" si="114"/>
        <v>-6.7594174028346374E-2</v>
      </c>
      <c r="BN227" s="149">
        <f t="shared" si="132"/>
        <v>-227.30586452544387</v>
      </c>
      <c r="BP227" s="82">
        <v>689</v>
      </c>
      <c r="BQ227" s="82" t="s">
        <v>650</v>
      </c>
      <c r="BR227" s="192">
        <v>3226</v>
      </c>
      <c r="BS227" s="192">
        <v>8837870.3474823777</v>
      </c>
      <c r="BT227" s="192">
        <v>1090813.5619253393</v>
      </c>
      <c r="BU227" s="192">
        <v>-419979</v>
      </c>
      <c r="BW227" s="193">
        <f t="shared" si="133"/>
        <v>8417891.3474823777</v>
      </c>
      <c r="BX227" s="194"/>
      <c r="BY227" s="149">
        <v>1783773.2424076784</v>
      </c>
      <c r="BZ227" s="194"/>
      <c r="CA227" s="149">
        <v>-304305.01028168853</v>
      </c>
      <c r="CB227" s="192"/>
      <c r="CC227" s="192">
        <f t="shared" si="134"/>
        <v>9897359.5796083659</v>
      </c>
      <c r="CD227" s="195">
        <f t="shared" si="115"/>
        <v>3067.9973898352032</v>
      </c>
      <c r="CE227" s="194"/>
      <c r="CF227" s="149">
        <v>0</v>
      </c>
      <c r="CH227" s="147">
        <f t="shared" si="116"/>
        <v>-951041.62508079968</v>
      </c>
      <c r="CI227" s="148">
        <f t="shared" si="117"/>
        <v>-8.7666524046853725E-2</v>
      </c>
      <c r="CJ227" s="149">
        <f t="shared" si="135"/>
        <v>-294.8052154621202</v>
      </c>
      <c r="CL227" s="82">
        <v>689</v>
      </c>
      <c r="CM227" s="82" t="s">
        <v>650</v>
      </c>
      <c r="CN227" s="192">
        <v>3226</v>
      </c>
      <c r="CO227" s="192">
        <v>8891905.3510908522</v>
      </c>
      <c r="CP227" s="192">
        <v>1300352.2553871931</v>
      </c>
      <c r="CQ227" s="192">
        <v>-419979</v>
      </c>
      <c r="CS227" s="193">
        <f t="shared" si="118"/>
        <v>8471926.3510908522</v>
      </c>
      <c r="CT227" s="194"/>
      <c r="CU227" s="149">
        <v>1783773.2424076784</v>
      </c>
      <c r="CV227" s="194"/>
      <c r="CW227" s="149">
        <v>-304305.01028168853</v>
      </c>
      <c r="CX227" s="192"/>
      <c r="CY227" s="192">
        <f t="shared" si="119"/>
        <v>9951394.5832168423</v>
      </c>
      <c r="CZ227" s="195">
        <f t="shared" si="120"/>
        <v>3084.7472359630633</v>
      </c>
      <c r="DA227" s="194"/>
      <c r="DB227" s="149">
        <v>0</v>
      </c>
      <c r="DD227" s="147">
        <f t="shared" si="121"/>
        <v>-897006.62147232331</v>
      </c>
      <c r="DE227" s="148">
        <f t="shared" si="122"/>
        <v>-8.2685605422170114E-2</v>
      </c>
      <c r="DF227" s="149">
        <f t="shared" si="123"/>
        <v>-278.05536933426015</v>
      </c>
      <c r="DH227" s="196">
        <v>86346.674239999993</v>
      </c>
      <c r="DI227" s="197">
        <v>70754.792100000006</v>
      </c>
      <c r="DJ227" s="198">
        <f t="shared" si="124"/>
        <v>-15591.882139999987</v>
      </c>
      <c r="DL227" s="196" t="e">
        <f>#REF!+DJ227</f>
        <v>#REF!</v>
      </c>
      <c r="DM227" s="198" t="e">
        <f t="shared" si="125"/>
        <v>#REF!</v>
      </c>
      <c r="DN227" s="82">
        <v>689</v>
      </c>
      <c r="DO227" s="82" t="s">
        <v>269</v>
      </c>
      <c r="DP227" s="192">
        <v>3335</v>
      </c>
      <c r="DQ227" s="192">
        <v>9517246.8119648211</v>
      </c>
      <c r="DR227" s="192">
        <v>1300352.2553871931</v>
      </c>
      <c r="DS227" s="192">
        <v>-484955</v>
      </c>
      <c r="DU227" s="193">
        <v>9097267.8119648211</v>
      </c>
      <c r="DV227" s="194"/>
      <c r="DW227" s="149">
        <v>1690485.1898481278</v>
      </c>
      <c r="DX227" s="194"/>
      <c r="DY227" s="149">
        <v>60648.202876216266</v>
      </c>
      <c r="DZ227" s="192"/>
      <c r="EA227" s="192">
        <v>10848401.204689166</v>
      </c>
      <c r="EB227" s="195">
        <v>3252.8939144495248</v>
      </c>
      <c r="ED227" s="196"/>
      <c r="EE227" s="197"/>
      <c r="EF227" s="198">
        <v>-15591.882139999987</v>
      </c>
      <c r="EH227" s="196">
        <v>10832809.322549166</v>
      </c>
      <c r="EI227" s="198">
        <v>902734.11021243047</v>
      </c>
      <c r="EK227" s="199">
        <v>9</v>
      </c>
    </row>
    <row r="228" spans="1:141" ht="13.8" x14ac:dyDescent="0.25">
      <c r="A228" s="30">
        <v>694</v>
      </c>
      <c r="B228" s="235" t="s">
        <v>271</v>
      </c>
      <c r="C228" s="180">
        <v>28793</v>
      </c>
      <c r="D228" s="180">
        <v>33393559.109404836</v>
      </c>
      <c r="E228" s="181">
        <v>1102060.2577773975</v>
      </c>
      <c r="F228" s="200">
        <v>-925312</v>
      </c>
      <c r="G228" s="181">
        <f t="shared" si="136"/>
        <v>32468247.109404836</v>
      </c>
      <c r="H228" s="183">
        <f t="shared" si="105"/>
        <v>1127.643771382101</v>
      </c>
      <c r="I228" s="184">
        <v>11598976.240779983</v>
      </c>
      <c r="J228" s="181">
        <f t="shared" si="106"/>
        <v>44067223.350184821</v>
      </c>
      <c r="K228" s="183">
        <f t="shared" si="107"/>
        <v>1530.4839144995249</v>
      </c>
      <c r="L228" s="185">
        <v>617124.22408000007</v>
      </c>
      <c r="M228" s="185">
        <v>1054336.2732000002</v>
      </c>
      <c r="N228" s="186">
        <v>437212.0491200001</v>
      </c>
      <c r="O228" s="187">
        <v>12814</v>
      </c>
      <c r="P228" s="159">
        <f t="shared" si="108"/>
        <v>44517249.399304822</v>
      </c>
      <c r="Q228" s="188">
        <v>1296016</v>
      </c>
      <c r="R228" s="189"/>
      <c r="S228" s="190"/>
      <c r="U228" s="184"/>
      <c r="W228" s="82">
        <v>691</v>
      </c>
      <c r="X228" s="82" t="s">
        <v>651</v>
      </c>
      <c r="Y228" s="192">
        <v>2718</v>
      </c>
      <c r="Z228" s="192">
        <v>10227937.074500918</v>
      </c>
      <c r="AA228" s="192">
        <v>3044436.6902693077</v>
      </c>
      <c r="AB228" s="192">
        <v>-151537</v>
      </c>
      <c r="AD228" s="193">
        <f t="shared" si="126"/>
        <v>10076400.074500918</v>
      </c>
      <c r="AE228" s="194"/>
      <c r="AF228" s="149">
        <v>1728058.7181117584</v>
      </c>
      <c r="AG228" s="194"/>
      <c r="AH228" s="149">
        <f t="shared" si="127"/>
        <v>-30963.843379338745</v>
      </c>
      <c r="AI228" s="149">
        <v>-44285.496926263557</v>
      </c>
      <c r="AJ228" s="192"/>
      <c r="AK228" s="192">
        <f t="shared" si="128"/>
        <v>11773494.949233338</v>
      </c>
      <c r="AL228" s="195">
        <f t="shared" si="109"/>
        <v>4331.6758459283801</v>
      </c>
      <c r="AM228" s="194"/>
      <c r="AN228" s="149">
        <v>0</v>
      </c>
      <c r="AP228" s="147">
        <f t="shared" si="110"/>
        <v>-115590.59692946076</v>
      </c>
      <c r="AQ228" s="148">
        <f t="shared" si="111"/>
        <v>-9.7224127524902556E-3</v>
      </c>
      <c r="AR228" s="149">
        <f t="shared" si="129"/>
        <v>-42.527813439831036</v>
      </c>
      <c r="AT228" s="82">
        <v>691</v>
      </c>
      <c r="AU228" s="82" t="s">
        <v>651</v>
      </c>
      <c r="AV228" s="192">
        <v>2718</v>
      </c>
      <c r="AW228" s="192">
        <v>10186901.386257382</v>
      </c>
      <c r="AX228" s="192">
        <v>3025048.3194234488</v>
      </c>
      <c r="AY228" s="192">
        <v>-151537</v>
      </c>
      <c r="BA228" s="193">
        <f t="shared" si="130"/>
        <v>10035364.386257382</v>
      </c>
      <c r="BB228" s="194"/>
      <c r="BC228" s="149">
        <v>1728058.7181117584</v>
      </c>
      <c r="BD228" s="194"/>
      <c r="BE228" s="149">
        <v>-44285.496926263557</v>
      </c>
      <c r="BF228" s="192"/>
      <c r="BG228" s="192">
        <f t="shared" si="131"/>
        <v>11719137.607442878</v>
      </c>
      <c r="BH228" s="195">
        <f t="shared" si="112"/>
        <v>4311.6768239304183</v>
      </c>
      <c r="BI228" s="194"/>
      <c r="BJ228" s="149">
        <v>0</v>
      </c>
      <c r="BL228" s="147">
        <f t="shared" si="113"/>
        <v>-169947.93871992081</v>
      </c>
      <c r="BM228" s="148">
        <f t="shared" si="114"/>
        <v>-1.4294449986085892E-2</v>
      </c>
      <c r="BN228" s="149">
        <f t="shared" si="132"/>
        <v>-62.526835437792791</v>
      </c>
      <c r="BP228" s="82">
        <v>691</v>
      </c>
      <c r="BQ228" s="82" t="s">
        <v>651</v>
      </c>
      <c r="BR228" s="192">
        <v>2718</v>
      </c>
      <c r="BS228" s="192">
        <v>10272764.160856903</v>
      </c>
      <c r="BT228" s="192">
        <v>3110843.0996003957</v>
      </c>
      <c r="BU228" s="192">
        <v>-151537</v>
      </c>
      <c r="BW228" s="193">
        <f t="shared" si="133"/>
        <v>10121227.160856903</v>
      </c>
      <c r="BX228" s="194"/>
      <c r="BY228" s="149">
        <v>1729807.9314079497</v>
      </c>
      <c r="BZ228" s="194"/>
      <c r="CA228" s="149">
        <v>-205945.5629416483</v>
      </c>
      <c r="CB228" s="192"/>
      <c r="CC228" s="192">
        <f t="shared" si="134"/>
        <v>11645089.529323203</v>
      </c>
      <c r="CD228" s="195">
        <f t="shared" si="115"/>
        <v>4284.4332337465794</v>
      </c>
      <c r="CE228" s="194"/>
      <c r="CF228" s="149">
        <v>0</v>
      </c>
      <c r="CH228" s="147">
        <f t="shared" si="116"/>
        <v>-243996.01683959551</v>
      </c>
      <c r="CI228" s="148">
        <f t="shared" si="117"/>
        <v>-2.0522689982523105E-2</v>
      </c>
      <c r="CJ228" s="149">
        <f t="shared" si="135"/>
        <v>-89.770425621631901</v>
      </c>
      <c r="CL228" s="82">
        <v>691</v>
      </c>
      <c r="CM228" s="82" t="s">
        <v>651</v>
      </c>
      <c r="CN228" s="192">
        <v>2718</v>
      </c>
      <c r="CO228" s="192">
        <v>9926766.1150389481</v>
      </c>
      <c r="CP228" s="192">
        <v>3106801.2429046547</v>
      </c>
      <c r="CQ228" s="192">
        <v>-151537</v>
      </c>
      <c r="CS228" s="193">
        <f t="shared" si="118"/>
        <v>9775229.1150389481</v>
      </c>
      <c r="CT228" s="194"/>
      <c r="CU228" s="149">
        <v>1729807.9314079497</v>
      </c>
      <c r="CV228" s="194"/>
      <c r="CW228" s="149">
        <v>-205945.5629416483</v>
      </c>
      <c r="CX228" s="192"/>
      <c r="CY228" s="192">
        <f t="shared" si="119"/>
        <v>11299091.483505249</v>
      </c>
      <c r="CZ228" s="195">
        <f t="shared" si="120"/>
        <v>4157.1344678091427</v>
      </c>
      <c r="DA228" s="194"/>
      <c r="DB228" s="149">
        <v>0</v>
      </c>
      <c r="DD228" s="147">
        <f t="shared" si="121"/>
        <v>-589994.06265754998</v>
      </c>
      <c r="DE228" s="148">
        <f t="shared" si="122"/>
        <v>-4.9624847963851221E-2</v>
      </c>
      <c r="DF228" s="149">
        <f t="shared" si="123"/>
        <v>-217.06919155906917</v>
      </c>
      <c r="DH228" s="196">
        <v>156326.63000000003</v>
      </c>
      <c r="DI228" s="197">
        <v>92504.584100000007</v>
      </c>
      <c r="DJ228" s="198">
        <f t="shared" si="124"/>
        <v>-63822.045900000026</v>
      </c>
      <c r="DL228" s="196" t="e">
        <f>#REF!+DJ228</f>
        <v>#REF!</v>
      </c>
      <c r="DM228" s="198" t="e">
        <f t="shared" si="125"/>
        <v>#REF!</v>
      </c>
      <c r="DN228" s="82">
        <v>691</v>
      </c>
      <c r="DO228" s="82" t="s">
        <v>270</v>
      </c>
      <c r="DP228" s="192">
        <v>2743</v>
      </c>
      <c r="DQ228" s="192">
        <v>10374994.524769062</v>
      </c>
      <c r="DR228" s="192">
        <v>3106801.2429046547</v>
      </c>
      <c r="DS228" s="192">
        <v>-118715</v>
      </c>
      <c r="DU228" s="193">
        <v>10223457.524769062</v>
      </c>
      <c r="DV228" s="194"/>
      <c r="DW228" s="149">
        <v>1624582.9300412836</v>
      </c>
      <c r="DX228" s="194"/>
      <c r="DY228" s="149">
        <v>41045.091352453812</v>
      </c>
      <c r="DZ228" s="192"/>
      <c r="EA228" s="192">
        <v>11889085.546162799</v>
      </c>
      <c r="EB228" s="195">
        <v>4334.3366920024782</v>
      </c>
      <c r="ED228" s="196"/>
      <c r="EE228" s="197"/>
      <c r="EF228" s="198">
        <v>-63822.045900000026</v>
      </c>
      <c r="EH228" s="196">
        <v>11825263.500262799</v>
      </c>
      <c r="EI228" s="198">
        <v>985438.62502189993</v>
      </c>
      <c r="EK228" s="199">
        <v>17</v>
      </c>
    </row>
    <row r="229" spans="1:141" ht="13.8" x14ac:dyDescent="0.25">
      <c r="A229" s="30">
        <v>697</v>
      </c>
      <c r="B229" s="235" t="s">
        <v>272</v>
      </c>
      <c r="C229" s="180">
        <v>1272</v>
      </c>
      <c r="D229" s="180">
        <v>5582165.5681333728</v>
      </c>
      <c r="E229" s="181">
        <v>974505.46061479906</v>
      </c>
      <c r="F229" s="200">
        <v>-270025</v>
      </c>
      <c r="G229" s="181">
        <f t="shared" si="136"/>
        <v>5312140.5681333728</v>
      </c>
      <c r="H229" s="183">
        <f t="shared" si="105"/>
        <v>4176.2111384696327</v>
      </c>
      <c r="I229" s="184">
        <v>840843.84144311957</v>
      </c>
      <c r="J229" s="181">
        <f t="shared" si="106"/>
        <v>6152984.4095764924</v>
      </c>
      <c r="K229" s="183">
        <f t="shared" si="107"/>
        <v>4837.2518943211417</v>
      </c>
      <c r="L229" s="185">
        <v>11380.544000000002</v>
      </c>
      <c r="M229" s="185">
        <v>32719.064000000002</v>
      </c>
      <c r="N229" s="186">
        <v>21338.52</v>
      </c>
      <c r="O229" s="187">
        <v>-398</v>
      </c>
      <c r="P229" s="159">
        <f t="shared" si="108"/>
        <v>6173924.9295764919</v>
      </c>
      <c r="Q229" s="188">
        <v>88086</v>
      </c>
      <c r="R229" s="189"/>
      <c r="S229" s="190"/>
      <c r="U229" s="184"/>
      <c r="W229" s="82">
        <v>694</v>
      </c>
      <c r="X229" s="82" t="s">
        <v>652</v>
      </c>
      <c r="Y229" s="192">
        <v>28793</v>
      </c>
      <c r="Z229" s="192">
        <v>33351465.451958187</v>
      </c>
      <c r="AA229" s="192">
        <v>1102060.257777387</v>
      </c>
      <c r="AB229" s="192">
        <v>-847776</v>
      </c>
      <c r="AD229" s="193">
        <f t="shared" si="126"/>
        <v>32503689.451958187</v>
      </c>
      <c r="AE229" s="194"/>
      <c r="AF229" s="149">
        <v>12066452.776571319</v>
      </c>
      <c r="AG229" s="194"/>
      <c r="AH229" s="149">
        <f t="shared" si="127"/>
        <v>-456858.66229056253</v>
      </c>
      <c r="AI229" s="149">
        <v>-653414.13327603717</v>
      </c>
      <c r="AJ229" s="192"/>
      <c r="AK229" s="192">
        <f t="shared" si="128"/>
        <v>44113283.56623894</v>
      </c>
      <c r="AL229" s="195">
        <f t="shared" si="109"/>
        <v>1532.0836163733873</v>
      </c>
      <c r="AM229" s="194"/>
      <c r="AN229" s="149">
        <v>0</v>
      </c>
      <c r="AP229" s="147">
        <f t="shared" si="110"/>
        <v>-3570093.7487699017</v>
      </c>
      <c r="AQ229" s="148">
        <f t="shared" si="111"/>
        <v>-7.4870823959991978E-2</v>
      </c>
      <c r="AR229" s="149">
        <f t="shared" si="129"/>
        <v>-123.99172537665063</v>
      </c>
      <c r="AT229" s="82">
        <v>694</v>
      </c>
      <c r="AU229" s="82" t="s">
        <v>652</v>
      </c>
      <c r="AV229" s="192">
        <v>28793</v>
      </c>
      <c r="AW229" s="192">
        <v>33116720.841902658</v>
      </c>
      <c r="AX229" s="192">
        <v>1166110.4054781639</v>
      </c>
      <c r="AY229" s="192">
        <v>-847776</v>
      </c>
      <c r="BA229" s="193">
        <f t="shared" si="130"/>
        <v>32268944.841902658</v>
      </c>
      <c r="BB229" s="194"/>
      <c r="BC229" s="149">
        <v>12066452.776571319</v>
      </c>
      <c r="BD229" s="194"/>
      <c r="BE229" s="149">
        <v>-653414.13327603717</v>
      </c>
      <c r="BF229" s="192"/>
      <c r="BG229" s="192">
        <f t="shared" si="131"/>
        <v>43681983.485197939</v>
      </c>
      <c r="BH229" s="195">
        <f t="shared" si="112"/>
        <v>1517.1042783036828</v>
      </c>
      <c r="BI229" s="194"/>
      <c r="BJ229" s="149">
        <v>0</v>
      </c>
      <c r="BL229" s="147">
        <f t="shared" si="113"/>
        <v>-4001393.8298109025</v>
      </c>
      <c r="BM229" s="148">
        <f t="shared" si="114"/>
        <v>-8.3915906446320909E-2</v>
      </c>
      <c r="BN229" s="149">
        <f t="shared" si="132"/>
        <v>-138.97106344635509</v>
      </c>
      <c r="BP229" s="82">
        <v>694</v>
      </c>
      <c r="BQ229" s="82" t="s">
        <v>652</v>
      </c>
      <c r="BR229" s="192">
        <v>28793</v>
      </c>
      <c r="BS229" s="192">
        <v>33733341.363478206</v>
      </c>
      <c r="BT229" s="192">
        <v>1747992.9264918074</v>
      </c>
      <c r="BU229" s="192">
        <v>-847776</v>
      </c>
      <c r="BW229" s="193">
        <f t="shared" si="133"/>
        <v>32885565.363478206</v>
      </c>
      <c r="BX229" s="194"/>
      <c r="BY229" s="149">
        <v>11898253.088265274</v>
      </c>
      <c r="BZ229" s="194"/>
      <c r="CA229" s="149">
        <v>-3038641.3352349033</v>
      </c>
      <c r="CB229" s="192"/>
      <c r="CC229" s="192">
        <f t="shared" si="134"/>
        <v>41745177.116508581</v>
      </c>
      <c r="CD229" s="195">
        <f t="shared" si="115"/>
        <v>1449.8377076549364</v>
      </c>
      <c r="CE229" s="194"/>
      <c r="CF229" s="149">
        <v>0</v>
      </c>
      <c r="CH229" s="147">
        <f t="shared" si="116"/>
        <v>-5938200.1985002607</v>
      </c>
      <c r="CI229" s="148">
        <f t="shared" si="117"/>
        <v>-0.12453396828984993</v>
      </c>
      <c r="CJ229" s="149">
        <f t="shared" si="135"/>
        <v>-206.23763409510161</v>
      </c>
      <c r="CL229" s="82">
        <v>694</v>
      </c>
      <c r="CM229" s="82" t="s">
        <v>652</v>
      </c>
      <c r="CN229" s="192">
        <v>28793</v>
      </c>
      <c r="CO229" s="192">
        <v>31152060.271734893</v>
      </c>
      <c r="CP229" s="192">
        <v>1107414.6973554571</v>
      </c>
      <c r="CQ229" s="192">
        <v>-847776</v>
      </c>
      <c r="CS229" s="193">
        <f t="shared" si="118"/>
        <v>30304284.271734893</v>
      </c>
      <c r="CT229" s="194"/>
      <c r="CU229" s="149">
        <v>11898253.088265274</v>
      </c>
      <c r="CV229" s="194"/>
      <c r="CW229" s="149">
        <v>-3038641.3352349033</v>
      </c>
      <c r="CX229" s="192"/>
      <c r="CY229" s="192">
        <f t="shared" si="119"/>
        <v>39163896.024765261</v>
      </c>
      <c r="CZ229" s="195">
        <f t="shared" si="120"/>
        <v>1360.1881021347292</v>
      </c>
      <c r="DA229" s="194"/>
      <c r="DB229" s="149">
        <v>0</v>
      </c>
      <c r="DD229" s="147">
        <f t="shared" si="121"/>
        <v>-8519481.2902435809</v>
      </c>
      <c r="DE229" s="148">
        <f t="shared" si="122"/>
        <v>-0.17866774062503296</v>
      </c>
      <c r="DF229" s="149">
        <f t="shared" si="123"/>
        <v>-295.8872396153086</v>
      </c>
      <c r="DH229" s="196">
        <v>633676.11183400021</v>
      </c>
      <c r="DI229" s="197">
        <v>934085.59830000019</v>
      </c>
      <c r="DJ229" s="198">
        <f t="shared" si="124"/>
        <v>300409.48646599997</v>
      </c>
      <c r="DL229" s="196" t="e">
        <f>#REF!+DJ229</f>
        <v>#REF!</v>
      </c>
      <c r="DM229" s="198" t="e">
        <f t="shared" si="125"/>
        <v>#REF!</v>
      </c>
      <c r="DN229" s="82">
        <v>694</v>
      </c>
      <c r="DO229" s="82" t="s">
        <v>271</v>
      </c>
      <c r="DP229" s="192">
        <v>28736</v>
      </c>
      <c r="DQ229" s="192">
        <v>36755827.18811661</v>
      </c>
      <c r="DR229" s="192">
        <v>1107414.6973554571</v>
      </c>
      <c r="DS229" s="192">
        <v>-742261</v>
      </c>
      <c r="DU229" s="193">
        <v>35908051.18811661</v>
      </c>
      <c r="DV229" s="194"/>
      <c r="DW229" s="149">
        <v>11169722.786943557</v>
      </c>
      <c r="DX229" s="194"/>
      <c r="DY229" s="149">
        <v>605603.33994867781</v>
      </c>
      <c r="DZ229" s="192"/>
      <c r="EA229" s="192">
        <v>47683377.315008841</v>
      </c>
      <c r="EB229" s="195">
        <v>1659.360290750586</v>
      </c>
      <c r="ED229" s="196"/>
      <c r="EE229" s="197"/>
      <c r="EF229" s="198">
        <v>300409.48646599997</v>
      </c>
      <c r="EH229" s="196">
        <v>47983786.801474839</v>
      </c>
      <c r="EI229" s="198">
        <v>3998648.9001229033</v>
      </c>
      <c r="EK229" s="199">
        <v>5</v>
      </c>
    </row>
    <row r="230" spans="1:141" ht="13.8" x14ac:dyDescent="0.25">
      <c r="A230" s="30">
        <v>698</v>
      </c>
      <c r="B230" s="235" t="s">
        <v>273</v>
      </c>
      <c r="C230" s="180">
        <v>63042</v>
      </c>
      <c r="D230" s="180">
        <v>90621283.699083969</v>
      </c>
      <c r="E230" s="181">
        <v>24284860.188692063</v>
      </c>
      <c r="F230" s="200">
        <v>-4076225</v>
      </c>
      <c r="G230" s="181">
        <f t="shared" si="136"/>
        <v>86545058.699083969</v>
      </c>
      <c r="H230" s="183">
        <f t="shared" si="105"/>
        <v>1372.8158798750669</v>
      </c>
      <c r="I230" s="184">
        <v>27144184.236691047</v>
      </c>
      <c r="J230" s="181">
        <f t="shared" si="106"/>
        <v>113689242.93577501</v>
      </c>
      <c r="K230" s="183">
        <f t="shared" si="107"/>
        <v>1803.3888984450844</v>
      </c>
      <c r="L230" s="185">
        <v>6240206.9148719972</v>
      </c>
      <c r="M230" s="185">
        <v>543918.87480000011</v>
      </c>
      <c r="N230" s="186">
        <v>-5696288.0400719969</v>
      </c>
      <c r="O230" s="187">
        <v>81262</v>
      </c>
      <c r="P230" s="159">
        <f t="shared" si="108"/>
        <v>108074216.89570302</v>
      </c>
      <c r="Q230" s="188">
        <v>5291510</v>
      </c>
      <c r="R230" s="189"/>
      <c r="S230" s="190"/>
      <c r="U230" s="184"/>
      <c r="W230" s="82">
        <v>697</v>
      </c>
      <c r="X230" s="82" t="s">
        <v>653</v>
      </c>
      <c r="Y230" s="192">
        <v>1272</v>
      </c>
      <c r="Z230" s="192">
        <v>5579526.3426632397</v>
      </c>
      <c r="AA230" s="192">
        <v>974505.46061479859</v>
      </c>
      <c r="AB230" s="192">
        <v>-246955</v>
      </c>
      <c r="AD230" s="193">
        <f t="shared" si="126"/>
        <v>5332571.3426632397</v>
      </c>
      <c r="AE230" s="194"/>
      <c r="AF230" s="149">
        <v>861470.0063817245</v>
      </c>
      <c r="AG230" s="194"/>
      <c r="AH230" s="149">
        <f t="shared" si="127"/>
        <v>-19919.216074660268</v>
      </c>
      <c r="AI230" s="149">
        <v>-28489.111362595504</v>
      </c>
      <c r="AJ230" s="192"/>
      <c r="AK230" s="192">
        <f t="shared" si="128"/>
        <v>6174122.1329703033</v>
      </c>
      <c r="AL230" s="195">
        <f t="shared" si="109"/>
        <v>4853.8696013917479</v>
      </c>
      <c r="AM230" s="194"/>
      <c r="AN230" s="149">
        <v>0</v>
      </c>
      <c r="AP230" s="147">
        <f t="shared" si="110"/>
        <v>-316900.4063310707</v>
      </c>
      <c r="AQ230" s="148">
        <f t="shared" si="111"/>
        <v>-4.8821338150087296E-2</v>
      </c>
      <c r="AR230" s="149">
        <f t="shared" si="129"/>
        <v>-249.1355395684518</v>
      </c>
      <c r="AT230" s="82">
        <v>697</v>
      </c>
      <c r="AU230" s="82" t="s">
        <v>653</v>
      </c>
      <c r="AV230" s="192">
        <v>1272</v>
      </c>
      <c r="AW230" s="192">
        <v>5556908.4276217604</v>
      </c>
      <c r="AX230" s="192">
        <v>974543.59596589056</v>
      </c>
      <c r="AY230" s="192">
        <v>-246955</v>
      </c>
      <c r="BA230" s="193">
        <f t="shared" si="130"/>
        <v>5309953.4276217604</v>
      </c>
      <c r="BB230" s="194"/>
      <c r="BC230" s="149">
        <v>861470.0063817245</v>
      </c>
      <c r="BD230" s="194"/>
      <c r="BE230" s="149">
        <v>-28489.111362595504</v>
      </c>
      <c r="BF230" s="192"/>
      <c r="BG230" s="192">
        <f t="shared" si="131"/>
        <v>6142934.3226408903</v>
      </c>
      <c r="BH230" s="195">
        <f t="shared" si="112"/>
        <v>4829.350882579316</v>
      </c>
      <c r="BI230" s="194"/>
      <c r="BJ230" s="149">
        <v>0</v>
      </c>
      <c r="BL230" s="147">
        <f t="shared" si="113"/>
        <v>-348088.21666048374</v>
      </c>
      <c r="BM230" s="148">
        <f t="shared" si="114"/>
        <v>-5.3626098900890325E-2</v>
      </c>
      <c r="BN230" s="149">
        <f t="shared" si="132"/>
        <v>-273.65425838088345</v>
      </c>
      <c r="BP230" s="82">
        <v>697</v>
      </c>
      <c r="BQ230" s="82" t="s">
        <v>653</v>
      </c>
      <c r="BR230" s="192">
        <v>1272</v>
      </c>
      <c r="BS230" s="192">
        <v>5574553.7416873164</v>
      </c>
      <c r="BT230" s="192">
        <v>992336.19509273977</v>
      </c>
      <c r="BU230" s="192">
        <v>-246955</v>
      </c>
      <c r="BW230" s="193">
        <f t="shared" si="133"/>
        <v>5327598.7416873164</v>
      </c>
      <c r="BX230" s="194"/>
      <c r="BY230" s="149">
        <v>862119.22928262572</v>
      </c>
      <c r="BZ230" s="194"/>
      <c r="CA230" s="149">
        <v>-132485.94877564732</v>
      </c>
      <c r="CB230" s="192"/>
      <c r="CC230" s="192">
        <f t="shared" si="134"/>
        <v>6057232.0221942952</v>
      </c>
      <c r="CD230" s="195">
        <f t="shared" si="115"/>
        <v>4761.9748602156405</v>
      </c>
      <c r="CE230" s="194"/>
      <c r="CF230" s="149">
        <v>0</v>
      </c>
      <c r="CH230" s="147">
        <f t="shared" si="116"/>
        <v>-433790.51710707881</v>
      </c>
      <c r="CI230" s="148">
        <f t="shared" si="117"/>
        <v>-6.6829303777732302E-2</v>
      </c>
      <c r="CJ230" s="149">
        <f t="shared" si="135"/>
        <v>-341.03028074455881</v>
      </c>
      <c r="CL230" s="82">
        <v>697</v>
      </c>
      <c r="CM230" s="82" t="s">
        <v>653</v>
      </c>
      <c r="CN230" s="192">
        <v>1272</v>
      </c>
      <c r="CO230" s="192">
        <v>5528376.7497701813</v>
      </c>
      <c r="CP230" s="192">
        <v>947362.1201427381</v>
      </c>
      <c r="CQ230" s="192">
        <v>-246955</v>
      </c>
      <c r="CS230" s="193">
        <f t="shared" si="118"/>
        <v>5281421.7497701813</v>
      </c>
      <c r="CT230" s="194"/>
      <c r="CU230" s="149">
        <v>862119.22928262572</v>
      </c>
      <c r="CV230" s="194"/>
      <c r="CW230" s="149">
        <v>-132485.94877564732</v>
      </c>
      <c r="CX230" s="192"/>
      <c r="CY230" s="192">
        <f t="shared" si="119"/>
        <v>6011055.03027716</v>
      </c>
      <c r="CZ230" s="195">
        <f t="shared" si="120"/>
        <v>4725.6721936141194</v>
      </c>
      <c r="DA230" s="194"/>
      <c r="DB230" s="149">
        <v>0</v>
      </c>
      <c r="DD230" s="147">
        <f t="shared" si="121"/>
        <v>-479967.509024214</v>
      </c>
      <c r="DE230" s="148">
        <f t="shared" si="122"/>
        <v>-7.394328183551073E-2</v>
      </c>
      <c r="DF230" s="149">
        <f t="shared" si="123"/>
        <v>-377.33294734608018</v>
      </c>
      <c r="DH230" s="196">
        <v>21749.792000000001</v>
      </c>
      <c r="DI230" s="197">
        <v>38062.135999999999</v>
      </c>
      <c r="DJ230" s="198">
        <f t="shared" si="124"/>
        <v>16312.343999999997</v>
      </c>
      <c r="DL230" s="196" t="e">
        <f>#REF!+DJ230</f>
        <v>#REF!</v>
      </c>
      <c r="DM230" s="198" t="e">
        <f t="shared" si="125"/>
        <v>#REF!</v>
      </c>
      <c r="DN230" s="82">
        <v>697</v>
      </c>
      <c r="DO230" s="82" t="s">
        <v>272</v>
      </c>
      <c r="DP230" s="192">
        <v>1288</v>
      </c>
      <c r="DQ230" s="192">
        <v>5897122.0706988703</v>
      </c>
      <c r="DR230" s="192">
        <v>947362.1201427381</v>
      </c>
      <c r="DS230" s="192">
        <v>-248007</v>
      </c>
      <c r="DU230" s="193">
        <v>5650167.0706988703</v>
      </c>
      <c r="DV230" s="194"/>
      <c r="DW230" s="149">
        <v>814450.92385897902</v>
      </c>
      <c r="DX230" s="194"/>
      <c r="DY230" s="149">
        <v>26404.544743525046</v>
      </c>
      <c r="DZ230" s="192"/>
      <c r="EA230" s="192">
        <v>6491022.539301374</v>
      </c>
      <c r="EB230" s="195">
        <v>5039.6137727495143</v>
      </c>
      <c r="ED230" s="196"/>
      <c r="EE230" s="197"/>
      <c r="EF230" s="198">
        <v>16312.343999999997</v>
      </c>
      <c r="EH230" s="196">
        <v>6507334.8833013736</v>
      </c>
      <c r="EI230" s="198">
        <v>542277.90694178117</v>
      </c>
      <c r="EK230" s="199">
        <v>18</v>
      </c>
    </row>
    <row r="231" spans="1:141" ht="13.8" x14ac:dyDescent="0.25">
      <c r="A231" s="30">
        <v>700</v>
      </c>
      <c r="B231" s="235" t="s">
        <v>877</v>
      </c>
      <c r="C231" s="180">
        <v>4994</v>
      </c>
      <c r="D231" s="180">
        <v>10712737.966430731</v>
      </c>
      <c r="E231" s="181">
        <v>796651.98518136237</v>
      </c>
      <c r="F231" s="200">
        <v>-1099874</v>
      </c>
      <c r="G231" s="181">
        <f t="shared" si="136"/>
        <v>9612863.9664307311</v>
      </c>
      <c r="H231" s="183">
        <f t="shared" si="105"/>
        <v>1924.8826524691092</v>
      </c>
      <c r="I231" s="184">
        <v>2361872.5628932472</v>
      </c>
      <c r="J231" s="181">
        <f t="shared" si="106"/>
        <v>11974736.529323978</v>
      </c>
      <c r="K231" s="183">
        <f t="shared" si="107"/>
        <v>2397.8246954993951</v>
      </c>
      <c r="L231" s="185">
        <v>158431.39816000001</v>
      </c>
      <c r="M231" s="185">
        <v>185076.0968</v>
      </c>
      <c r="N231" s="186">
        <v>26644.698639999988</v>
      </c>
      <c r="O231" s="187">
        <v>943</v>
      </c>
      <c r="P231" s="159">
        <f t="shared" si="108"/>
        <v>12002324.227963978</v>
      </c>
      <c r="Q231" s="188">
        <v>219417</v>
      </c>
      <c r="R231" s="189"/>
      <c r="S231" s="190"/>
      <c r="U231" s="184"/>
      <c r="W231" s="82">
        <v>698</v>
      </c>
      <c r="X231" s="82" t="s">
        <v>654</v>
      </c>
      <c r="Y231" s="192">
        <v>63042</v>
      </c>
      <c r="Z231" s="192">
        <v>90592173.854722843</v>
      </c>
      <c r="AA231" s="192">
        <v>24284860.188692044</v>
      </c>
      <c r="AB231" s="192">
        <v>-4352919</v>
      </c>
      <c r="AD231" s="193">
        <f t="shared" si="126"/>
        <v>86239254.854722843</v>
      </c>
      <c r="AE231" s="194"/>
      <c r="AF231" s="149">
        <v>28137142.735220108</v>
      </c>
      <c r="AG231" s="194"/>
      <c r="AH231" s="149">
        <f t="shared" si="127"/>
        <v>-993387.74977229862</v>
      </c>
      <c r="AI231" s="149">
        <v>-1420775.5025813109</v>
      </c>
      <c r="AJ231" s="192"/>
      <c r="AK231" s="192">
        <f t="shared" si="128"/>
        <v>113383009.84017065</v>
      </c>
      <c r="AL231" s="195">
        <f t="shared" si="109"/>
        <v>1798.5312940606366</v>
      </c>
      <c r="AM231" s="194"/>
      <c r="AN231" s="149">
        <v>0</v>
      </c>
      <c r="AP231" s="147">
        <f t="shared" si="110"/>
        <v>-11522107.308927506</v>
      </c>
      <c r="AQ231" s="148">
        <f t="shared" si="111"/>
        <v>-9.2246879646841584E-2</v>
      </c>
      <c r="AR231" s="149">
        <f t="shared" si="129"/>
        <v>-182.76874637428233</v>
      </c>
      <c r="AT231" s="82">
        <v>698</v>
      </c>
      <c r="AU231" s="82" t="s">
        <v>654</v>
      </c>
      <c r="AV231" s="192">
        <v>63042</v>
      </c>
      <c r="AW231" s="192">
        <v>90129864.869275138</v>
      </c>
      <c r="AX231" s="192">
        <v>24476810.278988153</v>
      </c>
      <c r="AY231" s="192">
        <v>-4352919</v>
      </c>
      <c r="BA231" s="193">
        <f t="shared" si="130"/>
        <v>85776945.869275138</v>
      </c>
      <c r="BB231" s="194"/>
      <c r="BC231" s="149">
        <v>28137142.735220108</v>
      </c>
      <c r="BD231" s="194"/>
      <c r="BE231" s="149">
        <v>-1420775.5025813109</v>
      </c>
      <c r="BF231" s="192"/>
      <c r="BG231" s="192">
        <f t="shared" si="131"/>
        <v>112493313.10191393</v>
      </c>
      <c r="BH231" s="195">
        <f t="shared" si="112"/>
        <v>1784.4185321200775</v>
      </c>
      <c r="BI231" s="194"/>
      <c r="BJ231" s="149">
        <v>0</v>
      </c>
      <c r="BL231" s="147">
        <f t="shared" si="113"/>
        <v>-12411804.047184229</v>
      </c>
      <c r="BM231" s="148">
        <f t="shared" si="114"/>
        <v>-9.9369860342618035E-2</v>
      </c>
      <c r="BN231" s="149">
        <f t="shared" si="132"/>
        <v>-196.88150831484137</v>
      </c>
      <c r="BP231" s="82">
        <v>698</v>
      </c>
      <c r="BQ231" s="82" t="s">
        <v>654</v>
      </c>
      <c r="BR231" s="192">
        <v>63042</v>
      </c>
      <c r="BS231" s="192">
        <v>90827623.919156954</v>
      </c>
      <c r="BT231" s="192">
        <v>25082768.031052165</v>
      </c>
      <c r="BU231" s="192">
        <v>-4352919</v>
      </c>
      <c r="BW231" s="193">
        <f t="shared" si="133"/>
        <v>86474704.919156954</v>
      </c>
      <c r="BX231" s="194"/>
      <c r="BY231" s="149">
        <v>27834322.656938978</v>
      </c>
      <c r="BZ231" s="194"/>
      <c r="CA231" s="149">
        <v>-6607183.6380204018</v>
      </c>
      <c r="CB231" s="192"/>
      <c r="CC231" s="192">
        <f t="shared" si="134"/>
        <v>107701843.93807554</v>
      </c>
      <c r="CD231" s="195">
        <f t="shared" si="115"/>
        <v>1708.4141356250682</v>
      </c>
      <c r="CE231" s="194"/>
      <c r="CF231" s="149">
        <v>0</v>
      </c>
      <c r="CH231" s="147">
        <f t="shared" si="116"/>
        <v>-17203273.211022615</v>
      </c>
      <c r="CI231" s="148">
        <f t="shared" si="117"/>
        <v>-0.13773073196422542</v>
      </c>
      <c r="CJ231" s="149">
        <f t="shared" si="135"/>
        <v>-272.88590480985084</v>
      </c>
      <c r="CL231" s="82">
        <v>698</v>
      </c>
      <c r="CM231" s="82" t="s">
        <v>654</v>
      </c>
      <c r="CN231" s="192">
        <v>63042</v>
      </c>
      <c r="CO231" s="192">
        <v>87246855.090865523</v>
      </c>
      <c r="CP231" s="192">
        <v>23200500.039743479</v>
      </c>
      <c r="CQ231" s="192">
        <v>-4352919</v>
      </c>
      <c r="CS231" s="193">
        <f t="shared" si="118"/>
        <v>82893936.090865523</v>
      </c>
      <c r="CT231" s="194"/>
      <c r="CU231" s="149">
        <v>27834322.656938978</v>
      </c>
      <c r="CV231" s="194"/>
      <c r="CW231" s="149">
        <v>-6607183.6380204018</v>
      </c>
      <c r="CX231" s="192"/>
      <c r="CY231" s="192">
        <f t="shared" si="119"/>
        <v>104121075.1097841</v>
      </c>
      <c r="CZ231" s="195">
        <f t="shared" si="120"/>
        <v>1651.6144016653041</v>
      </c>
      <c r="DA231" s="194"/>
      <c r="DB231" s="149">
        <v>0</v>
      </c>
      <c r="DD231" s="147">
        <f t="shared" si="121"/>
        <v>-20784042.039314061</v>
      </c>
      <c r="DE231" s="148">
        <f t="shared" si="122"/>
        <v>-0.16639864333583973</v>
      </c>
      <c r="DF231" s="149">
        <f t="shared" si="123"/>
        <v>-329.68563876961485</v>
      </c>
      <c r="DH231" s="196">
        <v>5323870.5861760005</v>
      </c>
      <c r="DI231" s="197">
        <v>511391.98440000013</v>
      </c>
      <c r="DJ231" s="198">
        <f t="shared" si="124"/>
        <v>-4812478.6017760001</v>
      </c>
      <c r="DL231" s="196" t="e">
        <f>#REF!+DJ231</f>
        <v>#REF!</v>
      </c>
      <c r="DM231" s="198" t="e">
        <f t="shared" si="125"/>
        <v>#REF!</v>
      </c>
      <c r="DN231" s="82">
        <v>698</v>
      </c>
      <c r="DO231" s="82" t="s">
        <v>273</v>
      </c>
      <c r="DP231" s="192">
        <v>62922</v>
      </c>
      <c r="DQ231" s="192">
        <v>101933143.450718</v>
      </c>
      <c r="DR231" s="192">
        <v>23200500.039743505</v>
      </c>
      <c r="DS231" s="192">
        <v>-4384349</v>
      </c>
      <c r="DU231" s="193">
        <v>97580224.450718001</v>
      </c>
      <c r="DV231" s="194"/>
      <c r="DW231" s="149">
        <v>26008076.37984769</v>
      </c>
      <c r="DX231" s="194"/>
      <c r="DY231" s="149">
        <v>1316816.3185324734</v>
      </c>
      <c r="DZ231" s="192"/>
      <c r="EA231" s="192">
        <v>124905117.14909816</v>
      </c>
      <c r="EB231" s="195">
        <v>1985.0786235195665</v>
      </c>
      <c r="ED231" s="196"/>
      <c r="EE231" s="197"/>
      <c r="EF231" s="198">
        <v>-4812478.6017760001</v>
      </c>
      <c r="EH231" s="196">
        <v>120092638.54732215</v>
      </c>
      <c r="EI231" s="198">
        <v>10007719.878943512</v>
      </c>
      <c r="EK231" s="199">
        <v>19</v>
      </c>
    </row>
    <row r="232" spans="1:141" ht="13.8" x14ac:dyDescent="0.25">
      <c r="A232" s="30">
        <v>702</v>
      </c>
      <c r="B232" s="235" t="s">
        <v>275</v>
      </c>
      <c r="C232" s="180">
        <v>4283</v>
      </c>
      <c r="D232" s="180">
        <v>12387549.353662219</v>
      </c>
      <c r="E232" s="181">
        <v>2915992.246239596</v>
      </c>
      <c r="F232" s="200">
        <v>-970817</v>
      </c>
      <c r="G232" s="181">
        <f t="shared" si="136"/>
        <v>11416732.353662219</v>
      </c>
      <c r="H232" s="183">
        <f t="shared" si="105"/>
        <v>2665.5924243899649</v>
      </c>
      <c r="I232" s="184">
        <v>2613143.1997970077</v>
      </c>
      <c r="J232" s="181">
        <f t="shared" si="106"/>
        <v>14029875.553459227</v>
      </c>
      <c r="K232" s="183">
        <f t="shared" si="107"/>
        <v>3275.7122468968541</v>
      </c>
      <c r="L232" s="185">
        <v>83945.73768000002</v>
      </c>
      <c r="M232" s="185">
        <v>39831.904000000002</v>
      </c>
      <c r="N232" s="186">
        <v>-44113.833680000018</v>
      </c>
      <c r="O232" s="187">
        <v>2177</v>
      </c>
      <c r="P232" s="159">
        <f t="shared" si="108"/>
        <v>13987938.719779227</v>
      </c>
      <c r="Q232" s="188">
        <v>278934</v>
      </c>
      <c r="R232" s="189"/>
      <c r="S232" s="190"/>
      <c r="U232" s="184"/>
      <c r="W232" s="82">
        <v>700</v>
      </c>
      <c r="X232" s="82" t="s">
        <v>655</v>
      </c>
      <c r="Y232" s="192">
        <v>4994</v>
      </c>
      <c r="Z232" s="192">
        <v>10715229.611961868</v>
      </c>
      <c r="AA232" s="192">
        <v>796651.98518135678</v>
      </c>
      <c r="AB232" s="192">
        <v>-1098005</v>
      </c>
      <c r="AD232" s="193">
        <f t="shared" si="126"/>
        <v>9617224.6119618677</v>
      </c>
      <c r="AE232" s="194"/>
      <c r="AF232" s="149">
        <v>2447447.7268423545</v>
      </c>
      <c r="AG232" s="194"/>
      <c r="AH232" s="149">
        <f t="shared" si="127"/>
        <v>-79112.255090741135</v>
      </c>
      <c r="AI232" s="149">
        <v>-113148.92297861815</v>
      </c>
      <c r="AJ232" s="192"/>
      <c r="AK232" s="192">
        <f t="shared" si="128"/>
        <v>11985560.083713481</v>
      </c>
      <c r="AL232" s="195">
        <f t="shared" si="109"/>
        <v>2399.9920071512779</v>
      </c>
      <c r="AM232" s="194"/>
      <c r="AN232" s="149">
        <v>0</v>
      </c>
      <c r="AP232" s="147">
        <f t="shared" si="110"/>
        <v>-1361006.1875448711</v>
      </c>
      <c r="AQ232" s="148">
        <f t="shared" si="111"/>
        <v>-0.10197425763926855</v>
      </c>
      <c r="AR232" s="149">
        <f t="shared" si="129"/>
        <v>-272.52827143469585</v>
      </c>
      <c r="AT232" s="82">
        <v>700</v>
      </c>
      <c r="AU232" s="82" t="s">
        <v>655</v>
      </c>
      <c r="AV232" s="192">
        <v>4994</v>
      </c>
      <c r="AW232" s="192">
        <v>10660721.194368852</v>
      </c>
      <c r="AX232" s="192">
        <v>802747.05713818152</v>
      </c>
      <c r="AY232" s="192">
        <v>-1098005</v>
      </c>
      <c r="BA232" s="193">
        <f t="shared" si="130"/>
        <v>9562716.1943688523</v>
      </c>
      <c r="BB232" s="194"/>
      <c r="BC232" s="149">
        <v>2447447.7268423545</v>
      </c>
      <c r="BD232" s="194"/>
      <c r="BE232" s="149">
        <v>-113148.92297861815</v>
      </c>
      <c r="BF232" s="192"/>
      <c r="BG232" s="192">
        <f t="shared" si="131"/>
        <v>11897014.99823259</v>
      </c>
      <c r="BH232" s="195">
        <f t="shared" si="112"/>
        <v>2382.2617137029615</v>
      </c>
      <c r="BI232" s="194"/>
      <c r="BJ232" s="149">
        <v>0</v>
      </c>
      <c r="BL232" s="147">
        <f t="shared" si="113"/>
        <v>-1449551.2730257623</v>
      </c>
      <c r="BM232" s="148">
        <f t="shared" si="114"/>
        <v>-0.10860855470723965</v>
      </c>
      <c r="BN232" s="149">
        <f t="shared" si="132"/>
        <v>-290.25856488301207</v>
      </c>
      <c r="BP232" s="82">
        <v>700</v>
      </c>
      <c r="BQ232" s="82" t="s">
        <v>655</v>
      </c>
      <c r="BR232" s="192">
        <v>4994</v>
      </c>
      <c r="BS232" s="192">
        <v>10683547.583157444</v>
      </c>
      <c r="BT232" s="192">
        <v>823414.27821391774</v>
      </c>
      <c r="BU232" s="192">
        <v>-1098005</v>
      </c>
      <c r="BW232" s="193">
        <f t="shared" si="133"/>
        <v>9585542.5831574444</v>
      </c>
      <c r="BX232" s="194"/>
      <c r="BY232" s="149">
        <v>2426660.8529678597</v>
      </c>
      <c r="BZ232" s="194"/>
      <c r="CA232" s="149">
        <v>-526188.48734771996</v>
      </c>
      <c r="CB232" s="192"/>
      <c r="CC232" s="192">
        <f t="shared" si="134"/>
        <v>11486014.948777584</v>
      </c>
      <c r="CD232" s="195">
        <f t="shared" si="115"/>
        <v>2299.9629452898648</v>
      </c>
      <c r="CE232" s="194"/>
      <c r="CF232" s="149">
        <v>0</v>
      </c>
      <c r="CH232" s="147">
        <f t="shared" si="116"/>
        <v>-1860551.322480768</v>
      </c>
      <c r="CI232" s="148">
        <f t="shared" si="117"/>
        <v>-0.13940299584676247</v>
      </c>
      <c r="CJ232" s="149">
        <f t="shared" si="135"/>
        <v>-372.55733329610894</v>
      </c>
      <c r="CL232" s="82">
        <v>700</v>
      </c>
      <c r="CM232" s="82" t="s">
        <v>655</v>
      </c>
      <c r="CN232" s="192">
        <v>4994</v>
      </c>
      <c r="CO232" s="192">
        <v>10740846.758613607</v>
      </c>
      <c r="CP232" s="192">
        <v>848503.95040443831</v>
      </c>
      <c r="CQ232" s="192">
        <v>-1098005</v>
      </c>
      <c r="CS232" s="193">
        <f t="shared" si="118"/>
        <v>9642841.7586136069</v>
      </c>
      <c r="CT232" s="194"/>
      <c r="CU232" s="149">
        <v>2426660.8529678597</v>
      </c>
      <c r="CV232" s="194"/>
      <c r="CW232" s="149">
        <v>-526188.48734771996</v>
      </c>
      <c r="CX232" s="192"/>
      <c r="CY232" s="192">
        <f t="shared" si="119"/>
        <v>11543314.124233747</v>
      </c>
      <c r="CZ232" s="195">
        <f t="shared" si="120"/>
        <v>2311.4365487051955</v>
      </c>
      <c r="DA232" s="194"/>
      <c r="DB232" s="149">
        <v>0</v>
      </c>
      <c r="DD232" s="147">
        <f t="shared" si="121"/>
        <v>-1803252.1470246054</v>
      </c>
      <c r="DE232" s="148">
        <f t="shared" si="122"/>
        <v>-0.13510981853871165</v>
      </c>
      <c r="DF232" s="149">
        <f t="shared" si="123"/>
        <v>-361.08372988077804</v>
      </c>
      <c r="DH232" s="196">
        <v>198562.00734000001</v>
      </c>
      <c r="DI232" s="197">
        <v>122410.54810000001</v>
      </c>
      <c r="DJ232" s="198">
        <f t="shared" si="124"/>
        <v>-76151.459239999996</v>
      </c>
      <c r="DL232" s="196" t="e">
        <f>#REF!+DJ232</f>
        <v>#REF!</v>
      </c>
      <c r="DM232" s="198" t="e">
        <f t="shared" si="125"/>
        <v>#REF!</v>
      </c>
      <c r="DN232" s="82">
        <v>700</v>
      </c>
      <c r="DO232" s="82" t="s">
        <v>877</v>
      </c>
      <c r="DP232" s="192">
        <v>5099</v>
      </c>
      <c r="DQ232" s="192">
        <v>12046650.554396639</v>
      </c>
      <c r="DR232" s="192">
        <v>848503.95040443831</v>
      </c>
      <c r="DS232" s="192">
        <v>-1102125</v>
      </c>
      <c r="DU232" s="193">
        <v>10948645.554396639</v>
      </c>
      <c r="DV232" s="194"/>
      <c r="DW232" s="149">
        <v>2293050.9865316162</v>
      </c>
      <c r="DX232" s="194"/>
      <c r="DY232" s="149">
        <v>104869.7303300958</v>
      </c>
      <c r="DZ232" s="192"/>
      <c r="EA232" s="192">
        <v>13346566.271258352</v>
      </c>
      <c r="EB232" s="195">
        <v>2617.4870114254468</v>
      </c>
      <c r="ED232" s="196"/>
      <c r="EE232" s="197"/>
      <c r="EF232" s="198">
        <v>-76151.459239999996</v>
      </c>
      <c r="EH232" s="196">
        <v>13270414.812018352</v>
      </c>
      <c r="EI232" s="198">
        <v>1105867.9010015293</v>
      </c>
      <c r="EK232" s="199">
        <v>9</v>
      </c>
    </row>
    <row r="233" spans="1:141" ht="13.8" x14ac:dyDescent="0.25">
      <c r="A233" s="30">
        <v>704</v>
      </c>
      <c r="B233" s="235" t="s">
        <v>276</v>
      </c>
      <c r="C233" s="180">
        <v>6327</v>
      </c>
      <c r="D233" s="180">
        <v>5135595.2127206735</v>
      </c>
      <c r="E233" s="181">
        <v>-9904.0595359407816</v>
      </c>
      <c r="F233" s="200">
        <v>-1090215</v>
      </c>
      <c r="G233" s="181">
        <f t="shared" si="136"/>
        <v>4045380.2127206735</v>
      </c>
      <c r="H233" s="183">
        <f t="shared" si="105"/>
        <v>639.38362774153211</v>
      </c>
      <c r="I233" s="184">
        <v>2370620.6540738642</v>
      </c>
      <c r="J233" s="181">
        <f t="shared" si="106"/>
        <v>6416000.8667945378</v>
      </c>
      <c r="K233" s="183">
        <f t="shared" si="107"/>
        <v>1014.0668352765193</v>
      </c>
      <c r="L233" s="185">
        <v>324611.52421600011</v>
      </c>
      <c r="M233" s="185">
        <v>412829.23360000009</v>
      </c>
      <c r="N233" s="186">
        <v>88217.709383999987</v>
      </c>
      <c r="O233" s="187">
        <v>2565</v>
      </c>
      <c r="P233" s="159">
        <f t="shared" si="108"/>
        <v>6506783.5761785377</v>
      </c>
      <c r="Q233" s="188">
        <v>360477</v>
      </c>
      <c r="R233" s="189"/>
      <c r="S233" s="190"/>
      <c r="U233" s="184"/>
      <c r="W233" s="82">
        <v>702</v>
      </c>
      <c r="X233" s="82" t="s">
        <v>656</v>
      </c>
      <c r="Y233" s="192">
        <v>4283</v>
      </c>
      <c r="Z233" s="192">
        <v>12382289.476670668</v>
      </c>
      <c r="AA233" s="192">
        <v>2915992.2462395942</v>
      </c>
      <c r="AB233" s="192">
        <v>-834863</v>
      </c>
      <c r="AD233" s="193">
        <f t="shared" si="126"/>
        <v>11547426.476670668</v>
      </c>
      <c r="AE233" s="194"/>
      <c r="AF233" s="149">
        <v>2674739.6888847658</v>
      </c>
      <c r="AG233" s="194"/>
      <c r="AH233" s="149">
        <f t="shared" si="127"/>
        <v>-61699.248461244075</v>
      </c>
      <c r="AI233" s="149">
        <v>-88244.273962011895</v>
      </c>
      <c r="AJ233" s="192"/>
      <c r="AK233" s="192">
        <f t="shared" si="128"/>
        <v>14160466.917094188</v>
      </c>
      <c r="AL233" s="195">
        <f t="shared" si="109"/>
        <v>3306.20287580999</v>
      </c>
      <c r="AM233" s="194"/>
      <c r="AN233" s="149">
        <v>0</v>
      </c>
      <c r="AP233" s="147">
        <f t="shared" si="110"/>
        <v>-427744.44425466657</v>
      </c>
      <c r="AQ233" s="148">
        <f t="shared" si="111"/>
        <v>-2.9321239846302617E-2</v>
      </c>
      <c r="AR233" s="149">
        <f t="shared" si="129"/>
        <v>-99.870288175266538</v>
      </c>
      <c r="AT233" s="82">
        <v>702</v>
      </c>
      <c r="AU233" s="82" t="s">
        <v>656</v>
      </c>
      <c r="AV233" s="192">
        <v>4283</v>
      </c>
      <c r="AW233" s="192">
        <v>12319740.213053238</v>
      </c>
      <c r="AX233" s="192">
        <v>2911512.2255793437</v>
      </c>
      <c r="AY233" s="192">
        <v>-834863</v>
      </c>
      <c r="BA233" s="193">
        <f t="shared" si="130"/>
        <v>11484877.213053238</v>
      </c>
      <c r="BB233" s="194"/>
      <c r="BC233" s="149">
        <v>2674739.6888847658</v>
      </c>
      <c r="BD233" s="194"/>
      <c r="BE233" s="149">
        <v>-88244.273962011895</v>
      </c>
      <c r="BF233" s="192"/>
      <c r="BG233" s="192">
        <f t="shared" si="131"/>
        <v>14071372.627975991</v>
      </c>
      <c r="BH233" s="195">
        <f t="shared" si="112"/>
        <v>3285.4010338491689</v>
      </c>
      <c r="BI233" s="194"/>
      <c r="BJ233" s="149">
        <v>0</v>
      </c>
      <c r="BL233" s="147">
        <f t="shared" si="113"/>
        <v>-516838.73337286338</v>
      </c>
      <c r="BM233" s="148">
        <f t="shared" si="114"/>
        <v>-3.5428519684203116E-2</v>
      </c>
      <c r="BN233" s="149">
        <f t="shared" si="132"/>
        <v>-120.67213013608765</v>
      </c>
      <c r="BP233" s="82">
        <v>702</v>
      </c>
      <c r="BQ233" s="82" t="s">
        <v>656</v>
      </c>
      <c r="BR233" s="192">
        <v>4283</v>
      </c>
      <c r="BS233" s="192">
        <v>12370951.886935867</v>
      </c>
      <c r="BT233" s="192">
        <v>2961850.9512960054</v>
      </c>
      <c r="BU233" s="192">
        <v>-834863</v>
      </c>
      <c r="BW233" s="193">
        <f t="shared" si="133"/>
        <v>11536088.886935867</v>
      </c>
      <c r="BX233" s="194"/>
      <c r="BY233" s="149">
        <v>2669313.3735081595</v>
      </c>
      <c r="BZ233" s="194"/>
      <c r="CA233" s="149">
        <v>-410371.74557943724</v>
      </c>
      <c r="CB233" s="192"/>
      <c r="CC233" s="192">
        <f t="shared" si="134"/>
        <v>13795030.51486459</v>
      </c>
      <c r="CD233" s="195">
        <f t="shared" si="115"/>
        <v>3220.8803443531615</v>
      </c>
      <c r="CE233" s="194"/>
      <c r="CF233" s="149">
        <v>0</v>
      </c>
      <c r="CH233" s="147">
        <f t="shared" si="116"/>
        <v>-793180.84648426436</v>
      </c>
      <c r="CI233" s="148">
        <f t="shared" si="117"/>
        <v>-5.437135690162672E-2</v>
      </c>
      <c r="CJ233" s="149">
        <f t="shared" si="135"/>
        <v>-185.19281963209534</v>
      </c>
      <c r="CL233" s="82">
        <v>702</v>
      </c>
      <c r="CM233" s="82" t="s">
        <v>656</v>
      </c>
      <c r="CN233" s="192">
        <v>4283</v>
      </c>
      <c r="CO233" s="192">
        <v>12034825.382176889</v>
      </c>
      <c r="CP233" s="192">
        <v>2750202.5718407314</v>
      </c>
      <c r="CQ233" s="192">
        <v>-834863</v>
      </c>
      <c r="CS233" s="193">
        <f t="shared" si="118"/>
        <v>11199962.382176889</v>
      </c>
      <c r="CT233" s="194"/>
      <c r="CU233" s="149">
        <v>2669313.3735081595</v>
      </c>
      <c r="CV233" s="194"/>
      <c r="CW233" s="149">
        <v>-410371.74557943724</v>
      </c>
      <c r="CX233" s="192"/>
      <c r="CY233" s="192">
        <f t="shared" si="119"/>
        <v>13458904.010105612</v>
      </c>
      <c r="CZ233" s="195">
        <f t="shared" si="120"/>
        <v>3142.4011230692531</v>
      </c>
      <c r="DA233" s="194"/>
      <c r="DB233" s="149">
        <v>0</v>
      </c>
      <c r="DD233" s="147">
        <f t="shared" si="121"/>
        <v>-1129307.3512432426</v>
      </c>
      <c r="DE233" s="148">
        <f t="shared" si="122"/>
        <v>-7.7412324463252413E-2</v>
      </c>
      <c r="DF233" s="149">
        <f t="shared" si="123"/>
        <v>-263.67204091600343</v>
      </c>
      <c r="DH233" s="196">
        <v>89944.905453999992</v>
      </c>
      <c r="DI233" s="197">
        <v>32692.6561</v>
      </c>
      <c r="DJ233" s="198">
        <f t="shared" si="124"/>
        <v>-57252.249353999992</v>
      </c>
      <c r="DL233" s="196" t="e">
        <f>#REF!+DJ233</f>
        <v>#REF!</v>
      </c>
      <c r="DM233" s="198" t="e">
        <f t="shared" si="125"/>
        <v>#REF!</v>
      </c>
      <c r="DN233" s="82">
        <v>702</v>
      </c>
      <c r="DO233" s="82" t="s">
        <v>275</v>
      </c>
      <c r="DP233" s="192">
        <v>4398</v>
      </c>
      <c r="DQ233" s="192">
        <v>12823663.352997098</v>
      </c>
      <c r="DR233" s="192">
        <v>2750202.5718407314</v>
      </c>
      <c r="DS233" s="192">
        <v>-838379</v>
      </c>
      <c r="DU233" s="193">
        <v>11988800.352997098</v>
      </c>
      <c r="DV233" s="194"/>
      <c r="DW233" s="149">
        <v>2517623.6309010619</v>
      </c>
      <c r="DX233" s="194"/>
      <c r="DY233" s="149">
        <v>81787.377450696004</v>
      </c>
      <c r="DZ233" s="192"/>
      <c r="EA233" s="192">
        <v>14588211.361348854</v>
      </c>
      <c r="EB233" s="195">
        <v>3317.0103140856877</v>
      </c>
      <c r="ED233" s="196"/>
      <c r="EE233" s="197"/>
      <c r="EF233" s="198">
        <v>-57252.249353999992</v>
      </c>
      <c r="EH233" s="196">
        <v>14530959.111994855</v>
      </c>
      <c r="EI233" s="198">
        <v>1210913.2593329046</v>
      </c>
      <c r="EK233" s="199">
        <v>6</v>
      </c>
    </row>
    <row r="234" spans="1:141" ht="13.8" x14ac:dyDescent="0.25">
      <c r="A234" s="30">
        <v>707</v>
      </c>
      <c r="B234" s="235" t="s">
        <v>277</v>
      </c>
      <c r="C234" s="180">
        <v>2126</v>
      </c>
      <c r="D234" s="180">
        <v>8529338.9235275555</v>
      </c>
      <c r="E234" s="181">
        <v>2730809.080788706</v>
      </c>
      <c r="F234" s="200">
        <v>-532206</v>
      </c>
      <c r="G234" s="181">
        <f t="shared" si="136"/>
        <v>7997132.9235275555</v>
      </c>
      <c r="H234" s="183">
        <f t="shared" si="105"/>
        <v>3761.5865115369497</v>
      </c>
      <c r="I234" s="184">
        <v>1543955.2403311371</v>
      </c>
      <c r="J234" s="181">
        <f t="shared" si="106"/>
        <v>9541088.1638586931</v>
      </c>
      <c r="K234" s="183">
        <f t="shared" si="107"/>
        <v>4487.8119303192343</v>
      </c>
      <c r="L234" s="185">
        <v>36133.227200000001</v>
      </c>
      <c r="M234" s="185">
        <v>22761.088000000003</v>
      </c>
      <c r="N234" s="186">
        <v>-13372.139199999998</v>
      </c>
      <c r="O234" s="187">
        <v>935</v>
      </c>
      <c r="P234" s="159">
        <f t="shared" si="108"/>
        <v>9528651.024658693</v>
      </c>
      <c r="Q234" s="188">
        <v>112488</v>
      </c>
      <c r="R234" s="189"/>
      <c r="S234" s="190"/>
      <c r="U234" s="184"/>
      <c r="W234" s="82">
        <v>704</v>
      </c>
      <c r="X234" s="82" t="s">
        <v>657</v>
      </c>
      <c r="Y234" s="192">
        <v>6327</v>
      </c>
      <c r="Z234" s="192">
        <v>5128889.1269624932</v>
      </c>
      <c r="AA234" s="192">
        <v>-9904.0595359417093</v>
      </c>
      <c r="AB234" s="192">
        <v>-1188832</v>
      </c>
      <c r="AD234" s="193">
        <f t="shared" si="126"/>
        <v>3940057.1269624932</v>
      </c>
      <c r="AE234" s="194"/>
      <c r="AF234" s="149">
        <v>2467909.7767395759</v>
      </c>
      <c r="AG234" s="194"/>
      <c r="AH234" s="149">
        <f t="shared" si="127"/>
        <v>-91247.596289795372</v>
      </c>
      <c r="AI234" s="149">
        <v>-130505.28306563759</v>
      </c>
      <c r="AJ234" s="192"/>
      <c r="AK234" s="192">
        <f t="shared" si="128"/>
        <v>6316719.3074122733</v>
      </c>
      <c r="AL234" s="195">
        <f t="shared" si="109"/>
        <v>998.37510785716347</v>
      </c>
      <c r="AM234" s="194"/>
      <c r="AN234" s="149">
        <v>0</v>
      </c>
      <c r="AP234" s="147">
        <f t="shared" si="110"/>
        <v>-1452548.9298857357</v>
      </c>
      <c r="AQ234" s="148">
        <f t="shared" si="111"/>
        <v>-0.18696084180907394</v>
      </c>
      <c r="AR234" s="149">
        <f t="shared" si="129"/>
        <v>-229.57941044503488</v>
      </c>
      <c r="AT234" s="82">
        <v>704</v>
      </c>
      <c r="AU234" s="82" t="s">
        <v>657</v>
      </c>
      <c r="AV234" s="192">
        <v>6327</v>
      </c>
      <c r="AW234" s="192">
        <v>5071380.785862036</v>
      </c>
      <c r="AX234" s="192">
        <v>-6566.4602644075503</v>
      </c>
      <c r="AY234" s="192">
        <v>-1188832</v>
      </c>
      <c r="BA234" s="193">
        <f t="shared" si="130"/>
        <v>3882548.785862036</v>
      </c>
      <c r="BB234" s="194"/>
      <c r="BC234" s="149">
        <v>2467909.7767395759</v>
      </c>
      <c r="BD234" s="194"/>
      <c r="BE234" s="149">
        <v>-130505.28306563759</v>
      </c>
      <c r="BF234" s="192"/>
      <c r="BG234" s="192">
        <f t="shared" si="131"/>
        <v>6219953.2795359744</v>
      </c>
      <c r="BH234" s="195">
        <f t="shared" si="112"/>
        <v>983.08096720973197</v>
      </c>
      <c r="BI234" s="194"/>
      <c r="BJ234" s="149">
        <v>0</v>
      </c>
      <c r="BL234" s="147">
        <f t="shared" si="113"/>
        <v>-1549314.9577620346</v>
      </c>
      <c r="BM234" s="148">
        <f t="shared" si="114"/>
        <v>-0.19941581503444838</v>
      </c>
      <c r="BN234" s="149">
        <f t="shared" si="132"/>
        <v>-244.87355109246636</v>
      </c>
      <c r="BP234" s="82">
        <v>704</v>
      </c>
      <c r="BQ234" s="82" t="s">
        <v>657</v>
      </c>
      <c r="BR234" s="192">
        <v>6327</v>
      </c>
      <c r="BS234" s="192">
        <v>5195882.7817736287</v>
      </c>
      <c r="BT234" s="192">
        <v>112063.01535175162</v>
      </c>
      <c r="BU234" s="192">
        <v>-1188832</v>
      </c>
      <c r="BW234" s="193">
        <f t="shared" si="133"/>
        <v>4007050.7817736287</v>
      </c>
      <c r="BX234" s="194"/>
      <c r="BY234" s="149">
        <v>2425144.6275308831</v>
      </c>
      <c r="BZ234" s="194"/>
      <c r="CA234" s="149">
        <v>-606902.61718328996</v>
      </c>
      <c r="CB234" s="192"/>
      <c r="CC234" s="192">
        <f t="shared" si="134"/>
        <v>5825292.7921212222</v>
      </c>
      <c r="CD234" s="195">
        <f t="shared" si="115"/>
        <v>920.70377621640944</v>
      </c>
      <c r="CE234" s="194"/>
      <c r="CF234" s="149">
        <v>0</v>
      </c>
      <c r="CH234" s="147">
        <f t="shared" si="116"/>
        <v>-1943975.4451767867</v>
      </c>
      <c r="CI234" s="148">
        <f t="shared" si="117"/>
        <v>-0.25021345457533867</v>
      </c>
      <c r="CJ234" s="149">
        <f t="shared" si="135"/>
        <v>-307.25074208578894</v>
      </c>
      <c r="CL234" s="82">
        <v>704</v>
      </c>
      <c r="CM234" s="82" t="s">
        <v>657</v>
      </c>
      <c r="CN234" s="192">
        <v>6327</v>
      </c>
      <c r="CO234" s="192">
        <v>5042805.6815634789</v>
      </c>
      <c r="CP234" s="192">
        <v>113941.75309586847</v>
      </c>
      <c r="CQ234" s="192">
        <v>-1188832</v>
      </c>
      <c r="CS234" s="193">
        <f t="shared" si="118"/>
        <v>3853973.6815634789</v>
      </c>
      <c r="CT234" s="194"/>
      <c r="CU234" s="149">
        <v>2425144.6275308831</v>
      </c>
      <c r="CV234" s="194"/>
      <c r="CW234" s="149">
        <v>-606902.61718328996</v>
      </c>
      <c r="CX234" s="192"/>
      <c r="CY234" s="192">
        <f t="shared" si="119"/>
        <v>5672215.6919110715</v>
      </c>
      <c r="CZ234" s="195">
        <f t="shared" si="120"/>
        <v>896.50951349945808</v>
      </c>
      <c r="DA234" s="194"/>
      <c r="DB234" s="149">
        <v>0</v>
      </c>
      <c r="DD234" s="147">
        <f t="shared" si="121"/>
        <v>-2097052.5453869374</v>
      </c>
      <c r="DE234" s="148">
        <f t="shared" si="122"/>
        <v>-0.26991635265205477</v>
      </c>
      <c r="DF234" s="149">
        <f t="shared" si="123"/>
        <v>-331.44500480274024</v>
      </c>
      <c r="DH234" s="196">
        <v>370072.71088000003</v>
      </c>
      <c r="DI234" s="197">
        <v>382116.65820000006</v>
      </c>
      <c r="DJ234" s="198">
        <f t="shared" si="124"/>
        <v>12043.947320000036</v>
      </c>
      <c r="DL234" s="196" t="e">
        <f>#REF!+DJ234</f>
        <v>#REF!</v>
      </c>
      <c r="DM234" s="198" t="e">
        <f t="shared" si="125"/>
        <v>#REF!</v>
      </c>
      <c r="DN234" s="82">
        <v>704</v>
      </c>
      <c r="DO234" s="82" t="s">
        <v>276</v>
      </c>
      <c r="DP234" s="192">
        <v>6251</v>
      </c>
      <c r="DQ234" s="192">
        <v>6562330.1931678466</v>
      </c>
      <c r="DR234" s="192">
        <v>113941.75309587074</v>
      </c>
      <c r="DS234" s="192">
        <v>-1193593</v>
      </c>
      <c r="DU234" s="193">
        <v>5373498.1931678466</v>
      </c>
      <c r="DV234" s="194"/>
      <c r="DW234" s="149">
        <v>2274813.928377701</v>
      </c>
      <c r="DX234" s="194"/>
      <c r="DY234" s="149">
        <v>120956.11575246138</v>
      </c>
      <c r="DZ234" s="192"/>
      <c r="EA234" s="192">
        <v>7769268.237298009</v>
      </c>
      <c r="EB234" s="195">
        <v>1242.8840565186385</v>
      </c>
      <c r="ED234" s="196"/>
      <c r="EE234" s="197"/>
      <c r="EF234" s="198">
        <v>12043.947320000036</v>
      </c>
      <c r="EH234" s="196">
        <v>7781312.1846180093</v>
      </c>
      <c r="EI234" s="198">
        <v>648442.68205150077</v>
      </c>
      <c r="EK234" s="199">
        <v>2</v>
      </c>
    </row>
    <row r="235" spans="1:141" ht="13.8" x14ac:dyDescent="0.25">
      <c r="A235" s="30">
        <v>710</v>
      </c>
      <c r="B235" s="235" t="s">
        <v>840</v>
      </c>
      <c r="C235" s="180">
        <v>27536</v>
      </c>
      <c r="D235" s="180">
        <v>51947054.817299351</v>
      </c>
      <c r="E235" s="181">
        <v>10085721.880504414</v>
      </c>
      <c r="F235" s="200">
        <v>-896259</v>
      </c>
      <c r="G235" s="181">
        <f t="shared" si="136"/>
        <v>51050795.817299351</v>
      </c>
      <c r="H235" s="183">
        <f t="shared" si="105"/>
        <v>1853.9655657066876</v>
      </c>
      <c r="I235" s="184">
        <v>13545291.429107364</v>
      </c>
      <c r="J235" s="181">
        <f t="shared" si="106"/>
        <v>64596087.246406719</v>
      </c>
      <c r="K235" s="183">
        <f t="shared" si="107"/>
        <v>2345.8776600234864</v>
      </c>
      <c r="L235" s="185">
        <v>1483987.3734000002</v>
      </c>
      <c r="M235" s="185">
        <v>327475.15360000008</v>
      </c>
      <c r="N235" s="186">
        <v>-1156512.2198000001</v>
      </c>
      <c r="O235" s="187">
        <v>-13429</v>
      </c>
      <c r="P235" s="159">
        <f t="shared" si="108"/>
        <v>63426146.026606716</v>
      </c>
      <c r="Q235" s="188">
        <v>2232495</v>
      </c>
      <c r="R235" s="189"/>
      <c r="S235" s="190"/>
      <c r="U235" s="184"/>
      <c r="W235" s="82">
        <v>707</v>
      </c>
      <c r="X235" s="82" t="s">
        <v>658</v>
      </c>
      <c r="Y235" s="192">
        <v>2126</v>
      </c>
      <c r="Z235" s="192">
        <v>8530125.1620526239</v>
      </c>
      <c r="AA235" s="192">
        <v>2730809.080788706</v>
      </c>
      <c r="AB235" s="192">
        <v>-528502</v>
      </c>
      <c r="AD235" s="193">
        <f t="shared" si="126"/>
        <v>8001623.1620526239</v>
      </c>
      <c r="AE235" s="194"/>
      <c r="AF235" s="149">
        <v>1568462.385559415</v>
      </c>
      <c r="AG235" s="194"/>
      <c r="AH235" s="149">
        <f t="shared" si="127"/>
        <v>-22526.696033399279</v>
      </c>
      <c r="AI235" s="149">
        <v>-32218.414094280368</v>
      </c>
      <c r="AJ235" s="192"/>
      <c r="AK235" s="192">
        <f t="shared" si="128"/>
        <v>9547558.8515786398</v>
      </c>
      <c r="AL235" s="195">
        <f t="shared" si="109"/>
        <v>4490.8555275534527</v>
      </c>
      <c r="AM235" s="194"/>
      <c r="AN235" s="149">
        <v>0</v>
      </c>
      <c r="AP235" s="147">
        <f t="shared" si="110"/>
        <v>-308342.00118488073</v>
      </c>
      <c r="AQ235" s="148">
        <f t="shared" si="111"/>
        <v>-3.1285014509700955E-2</v>
      </c>
      <c r="AR235" s="149">
        <f t="shared" si="129"/>
        <v>-145.033866973133</v>
      </c>
      <c r="AT235" s="82">
        <v>707</v>
      </c>
      <c r="AU235" s="82" t="s">
        <v>658</v>
      </c>
      <c r="AV235" s="192">
        <v>2126</v>
      </c>
      <c r="AW235" s="192">
        <v>8502431.6170723028</v>
      </c>
      <c r="AX235" s="192">
        <v>2733880.9482977726</v>
      </c>
      <c r="AY235" s="192">
        <v>-528502</v>
      </c>
      <c r="BA235" s="193">
        <f t="shared" si="130"/>
        <v>7973929.6170723028</v>
      </c>
      <c r="BB235" s="194"/>
      <c r="BC235" s="149">
        <v>1568462.385559415</v>
      </c>
      <c r="BD235" s="194"/>
      <c r="BE235" s="149">
        <v>-32218.414094280368</v>
      </c>
      <c r="BF235" s="192"/>
      <c r="BG235" s="192">
        <f t="shared" si="131"/>
        <v>9510173.5885374378</v>
      </c>
      <c r="BH235" s="195">
        <f t="shared" si="112"/>
        <v>4473.2707377880706</v>
      </c>
      <c r="BI235" s="194"/>
      <c r="BJ235" s="149">
        <v>0</v>
      </c>
      <c r="BL235" s="147">
        <f t="shared" si="113"/>
        <v>-345727.26422608271</v>
      </c>
      <c r="BM235" s="148">
        <f t="shared" si="114"/>
        <v>-3.5078200297555082E-2</v>
      </c>
      <c r="BN235" s="149">
        <f t="shared" si="132"/>
        <v>-162.61865673851491</v>
      </c>
      <c r="BP235" s="82">
        <v>707</v>
      </c>
      <c r="BQ235" s="82" t="s">
        <v>658</v>
      </c>
      <c r="BR235" s="192">
        <v>2126</v>
      </c>
      <c r="BS235" s="192">
        <v>8584615.2321345303</v>
      </c>
      <c r="BT235" s="192">
        <v>2814242.3480857848</v>
      </c>
      <c r="BU235" s="192">
        <v>-528502</v>
      </c>
      <c r="BW235" s="193">
        <f t="shared" si="133"/>
        <v>8056113.2321345303</v>
      </c>
      <c r="BX235" s="194"/>
      <c r="BY235" s="149">
        <v>1573522.0972870847</v>
      </c>
      <c r="BZ235" s="194"/>
      <c r="CA235" s="149">
        <v>-149828.72245470213</v>
      </c>
      <c r="CB235" s="192"/>
      <c r="CC235" s="192">
        <f t="shared" si="134"/>
        <v>9479806.6069669127</v>
      </c>
      <c r="CD235" s="195">
        <f t="shared" si="115"/>
        <v>4458.987115224324</v>
      </c>
      <c r="CE235" s="194"/>
      <c r="CF235" s="149">
        <v>0</v>
      </c>
      <c r="CH235" s="147">
        <f t="shared" si="116"/>
        <v>-376094.24579660781</v>
      </c>
      <c r="CI235" s="148">
        <f t="shared" si="117"/>
        <v>-3.8159296792352956E-2</v>
      </c>
      <c r="CJ235" s="149">
        <f t="shared" si="135"/>
        <v>-176.90227930226143</v>
      </c>
      <c r="CL235" s="82">
        <v>707</v>
      </c>
      <c r="CM235" s="82" t="s">
        <v>658</v>
      </c>
      <c r="CN235" s="192">
        <v>2126</v>
      </c>
      <c r="CO235" s="192">
        <v>8426990.4113848638</v>
      </c>
      <c r="CP235" s="192">
        <v>2867248.8666343181</v>
      </c>
      <c r="CQ235" s="192">
        <v>-528502</v>
      </c>
      <c r="CS235" s="193">
        <f t="shared" si="118"/>
        <v>7898488.4113848638</v>
      </c>
      <c r="CT235" s="194"/>
      <c r="CU235" s="149">
        <v>1573522.0972870847</v>
      </c>
      <c r="CV235" s="194"/>
      <c r="CW235" s="149">
        <v>-149828.72245470213</v>
      </c>
      <c r="CX235" s="192"/>
      <c r="CY235" s="192">
        <f t="shared" si="119"/>
        <v>9322181.7862172462</v>
      </c>
      <c r="CZ235" s="195">
        <f t="shared" si="120"/>
        <v>4384.8456191050072</v>
      </c>
      <c r="DA235" s="194"/>
      <c r="DB235" s="149">
        <v>0</v>
      </c>
      <c r="DD235" s="147">
        <f t="shared" si="121"/>
        <v>-533719.06654627435</v>
      </c>
      <c r="DE235" s="148">
        <f t="shared" si="122"/>
        <v>-5.4152235753936538E-2</v>
      </c>
      <c r="DF235" s="149">
        <f t="shared" si="123"/>
        <v>-251.04377542157778</v>
      </c>
      <c r="DH235" s="196">
        <v>34527.794800000003</v>
      </c>
      <c r="DI235" s="197">
        <v>0</v>
      </c>
      <c r="DJ235" s="198">
        <f t="shared" si="124"/>
        <v>-34527.794800000003</v>
      </c>
      <c r="DL235" s="196" t="e">
        <f>#REF!+DJ235</f>
        <v>#REF!</v>
      </c>
      <c r="DM235" s="198" t="e">
        <f t="shared" si="125"/>
        <v>#REF!</v>
      </c>
      <c r="DN235" s="82">
        <v>707</v>
      </c>
      <c r="DO235" s="82" t="s">
        <v>277</v>
      </c>
      <c r="DP235" s="192">
        <v>2181</v>
      </c>
      <c r="DQ235" s="192">
        <v>8868918.2270427141</v>
      </c>
      <c r="DR235" s="192">
        <v>2867248.8666343181</v>
      </c>
      <c r="DS235" s="192">
        <v>-530290</v>
      </c>
      <c r="DU235" s="193">
        <v>8340416.2270427141</v>
      </c>
      <c r="DV235" s="194"/>
      <c r="DW235" s="149">
        <v>1485623.6589436759</v>
      </c>
      <c r="DX235" s="194"/>
      <c r="DY235" s="149">
        <v>29860.966777130434</v>
      </c>
      <c r="DZ235" s="192"/>
      <c r="EA235" s="192">
        <v>9855900.8527635206</v>
      </c>
      <c r="EB235" s="195">
        <v>4518.9825092909314</v>
      </c>
      <c r="ED235" s="196"/>
      <c r="EE235" s="197"/>
      <c r="EF235" s="198">
        <v>-34527.794800000003</v>
      </c>
      <c r="EH235" s="196">
        <v>9821373.0579635203</v>
      </c>
      <c r="EI235" s="198">
        <v>818447.75483029336</v>
      </c>
      <c r="EK235" s="199">
        <v>12</v>
      </c>
    </row>
    <row r="236" spans="1:141" ht="13.8" x14ac:dyDescent="0.25">
      <c r="A236" s="30">
        <v>729</v>
      </c>
      <c r="B236" s="235" t="s">
        <v>279</v>
      </c>
      <c r="C236" s="180">
        <v>9309</v>
      </c>
      <c r="D236" s="180">
        <v>28530202.173737429</v>
      </c>
      <c r="E236" s="181">
        <v>8873698.7192592267</v>
      </c>
      <c r="F236" s="182">
        <v>188645</v>
      </c>
      <c r="G236" s="181">
        <f t="shared" si="136"/>
        <v>28718847.173737429</v>
      </c>
      <c r="H236" s="183">
        <f t="shared" si="105"/>
        <v>3085.0625388051808</v>
      </c>
      <c r="I236" s="184">
        <v>5511888.5659033228</v>
      </c>
      <c r="J236" s="181">
        <f t="shared" si="106"/>
        <v>34230735.73964075</v>
      </c>
      <c r="K236" s="183">
        <f t="shared" si="107"/>
        <v>3677.1657256032604</v>
      </c>
      <c r="L236" s="185">
        <v>267087.14199999999</v>
      </c>
      <c r="M236" s="185">
        <v>119495.71200000001</v>
      </c>
      <c r="N236" s="186">
        <v>-147591.43</v>
      </c>
      <c r="O236" s="187">
        <v>3672</v>
      </c>
      <c r="P236" s="159">
        <f t="shared" si="108"/>
        <v>34086816.30964075</v>
      </c>
      <c r="Q236" s="188">
        <v>568963</v>
      </c>
      <c r="R236" s="189"/>
      <c r="S236" s="190"/>
      <c r="U236" s="184"/>
      <c r="W236" s="82">
        <v>710</v>
      </c>
      <c r="X236" s="82" t="s">
        <v>659</v>
      </c>
      <c r="Y236" s="192">
        <v>27536</v>
      </c>
      <c r="Z236" s="192">
        <v>51949749.976482943</v>
      </c>
      <c r="AA236" s="192">
        <v>10085721.880504414</v>
      </c>
      <c r="AB236" s="192">
        <v>-969704</v>
      </c>
      <c r="AD236" s="193">
        <f t="shared" si="126"/>
        <v>50980045.976482943</v>
      </c>
      <c r="AE236" s="194"/>
      <c r="AF236" s="149">
        <v>13997358.942311615</v>
      </c>
      <c r="AG236" s="194"/>
      <c r="AH236" s="149">
        <f t="shared" si="127"/>
        <v>-434094.61697171885</v>
      </c>
      <c r="AI236" s="149">
        <v>-620856.25450606307</v>
      </c>
      <c r="AJ236" s="192"/>
      <c r="AK236" s="192">
        <f t="shared" si="128"/>
        <v>64543310.301822841</v>
      </c>
      <c r="AL236" s="195">
        <f t="shared" si="109"/>
        <v>2343.961007474682</v>
      </c>
      <c r="AM236" s="194"/>
      <c r="AN236" s="149">
        <v>0</v>
      </c>
      <c r="AP236" s="147">
        <f t="shared" si="110"/>
        <v>-3748690.4806680828</v>
      </c>
      <c r="AQ236" s="148">
        <f t="shared" si="111"/>
        <v>-5.4892087473137743E-2</v>
      </c>
      <c r="AR236" s="149">
        <f t="shared" si="129"/>
        <v>-136.13780072153119</v>
      </c>
      <c r="AT236" s="82">
        <v>710</v>
      </c>
      <c r="AU236" s="82" t="s">
        <v>659</v>
      </c>
      <c r="AV236" s="192">
        <v>27536</v>
      </c>
      <c r="AW236" s="192">
        <v>51703817.317029551</v>
      </c>
      <c r="AX236" s="192">
        <v>10136264.88315043</v>
      </c>
      <c r="AY236" s="192">
        <v>-969704</v>
      </c>
      <c r="BA236" s="193">
        <f t="shared" si="130"/>
        <v>50734113.317029551</v>
      </c>
      <c r="BB236" s="194"/>
      <c r="BC236" s="149">
        <v>13997358.942311615</v>
      </c>
      <c r="BD236" s="194"/>
      <c r="BE236" s="149">
        <v>-620856.25450606307</v>
      </c>
      <c r="BF236" s="192"/>
      <c r="BG236" s="192">
        <f t="shared" si="131"/>
        <v>64110616.004835099</v>
      </c>
      <c r="BH236" s="195">
        <f t="shared" si="112"/>
        <v>2328.2472401523496</v>
      </c>
      <c r="BI236" s="194"/>
      <c r="BJ236" s="149">
        <v>0</v>
      </c>
      <c r="BL236" s="147">
        <f t="shared" si="113"/>
        <v>-4181384.777655825</v>
      </c>
      <c r="BM236" s="148">
        <f t="shared" si="114"/>
        <v>-6.122803153730226E-2</v>
      </c>
      <c r="BN236" s="149">
        <f t="shared" si="132"/>
        <v>-151.85156804386349</v>
      </c>
      <c r="BP236" s="82">
        <v>710</v>
      </c>
      <c r="BQ236" s="82" t="s">
        <v>659</v>
      </c>
      <c r="BR236" s="192">
        <v>27536</v>
      </c>
      <c r="BS236" s="192">
        <v>52278609.410888329</v>
      </c>
      <c r="BT236" s="192">
        <v>10688688.750147641</v>
      </c>
      <c r="BU236" s="192">
        <v>-969704</v>
      </c>
      <c r="BW236" s="193">
        <f t="shared" si="133"/>
        <v>51308905.410888329</v>
      </c>
      <c r="BX236" s="194"/>
      <c r="BY236" s="149">
        <v>13865953.527001252</v>
      </c>
      <c r="BZ236" s="194"/>
      <c r="CA236" s="149">
        <v>-2887233.9640444545</v>
      </c>
      <c r="CB236" s="192"/>
      <c r="CC236" s="192">
        <f t="shared" si="134"/>
        <v>62287624.973845132</v>
      </c>
      <c r="CD236" s="195">
        <f t="shared" si="115"/>
        <v>2262.0433241518422</v>
      </c>
      <c r="CE236" s="194"/>
      <c r="CF236" s="149">
        <v>0</v>
      </c>
      <c r="CH236" s="147">
        <f t="shared" si="116"/>
        <v>-6004375.8086457923</v>
      </c>
      <c r="CI236" s="148">
        <f t="shared" si="117"/>
        <v>-8.7922095411578971E-2</v>
      </c>
      <c r="CJ236" s="149">
        <f t="shared" si="135"/>
        <v>-218.05548404437073</v>
      </c>
      <c r="CL236" s="82">
        <v>710</v>
      </c>
      <c r="CM236" s="82" t="s">
        <v>659</v>
      </c>
      <c r="CN236" s="192">
        <v>27536</v>
      </c>
      <c r="CO236" s="192">
        <v>49662763.2536963</v>
      </c>
      <c r="CP236" s="192">
        <v>9699689.4620048255</v>
      </c>
      <c r="CQ236" s="192">
        <v>-982980</v>
      </c>
      <c r="CS236" s="193">
        <f t="shared" si="118"/>
        <v>48679783.2536963</v>
      </c>
      <c r="CT236" s="194"/>
      <c r="CU236" s="149">
        <v>13865953.527001252</v>
      </c>
      <c r="CV236" s="194"/>
      <c r="CW236" s="149">
        <v>-2887233.9640444545</v>
      </c>
      <c r="CX236" s="192"/>
      <c r="CY236" s="192">
        <f t="shared" si="119"/>
        <v>59658502.816653103</v>
      </c>
      <c r="CZ236" s="195">
        <f t="shared" si="120"/>
        <v>2166.5638733531778</v>
      </c>
      <c r="DA236" s="194"/>
      <c r="DB236" s="149">
        <v>0</v>
      </c>
      <c r="DD236" s="147">
        <f t="shared" si="121"/>
        <v>-8633497.9658378214</v>
      </c>
      <c r="DE236" s="148">
        <f t="shared" si="122"/>
        <v>-0.12642034011180009</v>
      </c>
      <c r="DF236" s="149">
        <f t="shared" si="123"/>
        <v>-313.53493484303533</v>
      </c>
      <c r="DH236" s="196">
        <v>1375832.029992</v>
      </c>
      <c r="DI236" s="197">
        <v>307487.68440000003</v>
      </c>
      <c r="DJ236" s="198">
        <f t="shared" si="124"/>
        <v>-1068344.3455920001</v>
      </c>
      <c r="DL236" s="196" t="e">
        <f>#REF!+DJ236</f>
        <v>#REF!</v>
      </c>
      <c r="DM236" s="198" t="e">
        <f t="shared" si="125"/>
        <v>#REF!</v>
      </c>
      <c r="DN236" s="82">
        <v>710</v>
      </c>
      <c r="DO236" s="82" t="s">
        <v>840</v>
      </c>
      <c r="DP236" s="192">
        <v>27592</v>
      </c>
      <c r="DQ236" s="192">
        <v>55657113.417465672</v>
      </c>
      <c r="DR236" s="192">
        <v>9699689.4620048255</v>
      </c>
      <c r="DS236" s="192">
        <v>-1083840</v>
      </c>
      <c r="DU236" s="193">
        <v>54687409.417465672</v>
      </c>
      <c r="DV236" s="194"/>
      <c r="DW236" s="149">
        <v>13029163.612531655</v>
      </c>
      <c r="DX236" s="194"/>
      <c r="DY236" s="149">
        <v>575427.75249360781</v>
      </c>
      <c r="DZ236" s="192"/>
      <c r="EA236" s="192">
        <v>68292000.782490924</v>
      </c>
      <c r="EB236" s="195">
        <v>2475.0652646597173</v>
      </c>
      <c r="ED236" s="196"/>
      <c r="EE236" s="197"/>
      <c r="EF236" s="198">
        <v>-1068344.3455920001</v>
      </c>
      <c r="EH236" s="196">
        <v>67223656.436898917</v>
      </c>
      <c r="EI236" s="198">
        <v>5601971.3697415767</v>
      </c>
      <c r="EK236" s="199">
        <v>1</v>
      </c>
    </row>
    <row r="237" spans="1:141" ht="13.8" x14ac:dyDescent="0.25">
      <c r="A237" s="30">
        <v>732</v>
      </c>
      <c r="B237" s="235" t="s">
        <v>280</v>
      </c>
      <c r="C237" s="180">
        <v>3400</v>
      </c>
      <c r="D237" s="180">
        <v>18838469.553772606</v>
      </c>
      <c r="E237" s="181">
        <v>3047898.4912320152</v>
      </c>
      <c r="F237" s="200">
        <v>-191474</v>
      </c>
      <c r="G237" s="181">
        <f t="shared" si="136"/>
        <v>18646995.553772606</v>
      </c>
      <c r="H237" s="183">
        <f t="shared" si="105"/>
        <v>5484.4104569919427</v>
      </c>
      <c r="I237" s="184">
        <v>2209239.7512650061</v>
      </c>
      <c r="J237" s="181">
        <f t="shared" si="106"/>
        <v>20856235.30503761</v>
      </c>
      <c r="K237" s="183">
        <f t="shared" si="107"/>
        <v>6134.1868544228264</v>
      </c>
      <c r="L237" s="185">
        <v>110405.50248000002</v>
      </c>
      <c r="M237" s="185">
        <v>7112.84</v>
      </c>
      <c r="N237" s="186">
        <v>-103292.66248000003</v>
      </c>
      <c r="O237" s="187">
        <v>4509</v>
      </c>
      <c r="P237" s="159">
        <f t="shared" si="108"/>
        <v>20757451.64255761</v>
      </c>
      <c r="Q237" s="188">
        <v>293580</v>
      </c>
      <c r="R237" s="189"/>
      <c r="S237" s="190"/>
      <c r="U237" s="184"/>
      <c r="W237" s="82">
        <v>729</v>
      </c>
      <c r="X237" s="82" t="s">
        <v>660</v>
      </c>
      <c r="Y237" s="192">
        <v>9309</v>
      </c>
      <c r="Z237" s="192">
        <v>28508587.82639955</v>
      </c>
      <c r="AA237" s="192">
        <v>8873698.7192592267</v>
      </c>
      <c r="AB237" s="192">
        <v>-41646</v>
      </c>
      <c r="AD237" s="193">
        <f t="shared" si="126"/>
        <v>28466941.82639955</v>
      </c>
      <c r="AE237" s="194"/>
      <c r="AF237" s="149">
        <v>5628050.3226937484</v>
      </c>
      <c r="AG237" s="194"/>
      <c r="AH237" s="149">
        <f t="shared" si="127"/>
        <v>-111579.21435984895</v>
      </c>
      <c r="AI237" s="149">
        <v>-159584.22518908631</v>
      </c>
      <c r="AJ237" s="192"/>
      <c r="AK237" s="192">
        <f t="shared" si="128"/>
        <v>33983412.93473345</v>
      </c>
      <c r="AL237" s="195">
        <f t="shared" si="109"/>
        <v>3650.5975867153775</v>
      </c>
      <c r="AM237" s="194"/>
      <c r="AN237" s="149">
        <v>0</v>
      </c>
      <c r="AP237" s="147">
        <f t="shared" si="110"/>
        <v>-593471.30390684307</v>
      </c>
      <c r="AQ237" s="148">
        <f t="shared" si="111"/>
        <v>-1.7163816722491964E-2</v>
      </c>
      <c r="AR237" s="149">
        <f t="shared" si="129"/>
        <v>-63.75242280662188</v>
      </c>
      <c r="AT237" s="82">
        <v>729</v>
      </c>
      <c r="AU237" s="82" t="s">
        <v>660</v>
      </c>
      <c r="AV237" s="192">
        <v>9309</v>
      </c>
      <c r="AW237" s="192">
        <v>28422713.032339752</v>
      </c>
      <c r="AX237" s="192">
        <v>8899596.1463022735</v>
      </c>
      <c r="AY237" s="192">
        <v>-41646</v>
      </c>
      <c r="BA237" s="193">
        <f t="shared" si="130"/>
        <v>28381067.032339752</v>
      </c>
      <c r="BB237" s="194"/>
      <c r="BC237" s="149">
        <v>5628050.3226937484</v>
      </c>
      <c r="BD237" s="194"/>
      <c r="BE237" s="149">
        <v>-159584.22518908631</v>
      </c>
      <c r="BF237" s="192"/>
      <c r="BG237" s="192">
        <f t="shared" si="131"/>
        <v>33849533.129844412</v>
      </c>
      <c r="BH237" s="195">
        <f t="shared" si="112"/>
        <v>3636.2158266026868</v>
      </c>
      <c r="BI237" s="194"/>
      <c r="BJ237" s="149">
        <v>0</v>
      </c>
      <c r="BL237" s="147">
        <f t="shared" si="113"/>
        <v>-727351.10879588127</v>
      </c>
      <c r="BM237" s="148">
        <f t="shared" si="114"/>
        <v>-2.103576203615979E-2</v>
      </c>
      <c r="BN237" s="149">
        <f t="shared" si="132"/>
        <v>-78.134182919312636</v>
      </c>
      <c r="BP237" s="82">
        <v>729</v>
      </c>
      <c r="BQ237" s="82" t="s">
        <v>660</v>
      </c>
      <c r="BR237" s="192">
        <v>9309</v>
      </c>
      <c r="BS237" s="192">
        <v>28580987.314668957</v>
      </c>
      <c r="BT237" s="192">
        <v>9053297.6291045919</v>
      </c>
      <c r="BU237" s="192">
        <v>-41646</v>
      </c>
      <c r="BW237" s="193">
        <f t="shared" si="133"/>
        <v>28539341.314668957</v>
      </c>
      <c r="BX237" s="194"/>
      <c r="BY237" s="149">
        <v>5610309.7064184425</v>
      </c>
      <c r="BZ237" s="194"/>
      <c r="CA237" s="149">
        <v>-742131.51876550668</v>
      </c>
      <c r="CB237" s="192"/>
      <c r="CC237" s="192">
        <f t="shared" si="134"/>
        <v>33407519.502321895</v>
      </c>
      <c r="CD237" s="195">
        <f t="shared" si="115"/>
        <v>3588.7334302633899</v>
      </c>
      <c r="CE237" s="194"/>
      <c r="CF237" s="149">
        <v>0</v>
      </c>
      <c r="CH237" s="147">
        <f t="shared" si="116"/>
        <v>-1169364.7363183983</v>
      </c>
      <c r="CI237" s="148">
        <f t="shared" si="117"/>
        <v>-3.3819262841838477E-2</v>
      </c>
      <c r="CJ237" s="149">
        <f t="shared" si="135"/>
        <v>-125.61657925860976</v>
      </c>
      <c r="CL237" s="82">
        <v>729</v>
      </c>
      <c r="CM237" s="82" t="s">
        <v>660</v>
      </c>
      <c r="CN237" s="192">
        <v>9309</v>
      </c>
      <c r="CO237" s="192">
        <v>27334973.919901185</v>
      </c>
      <c r="CP237" s="192">
        <v>8617091.4080844708</v>
      </c>
      <c r="CQ237" s="192">
        <v>-60232</v>
      </c>
      <c r="CS237" s="193">
        <f t="shared" si="118"/>
        <v>27274741.919901185</v>
      </c>
      <c r="CT237" s="194"/>
      <c r="CU237" s="149">
        <v>5610309.7064184425</v>
      </c>
      <c r="CV237" s="194"/>
      <c r="CW237" s="149">
        <v>-742131.51876550668</v>
      </c>
      <c r="CX237" s="192"/>
      <c r="CY237" s="192">
        <f t="shared" si="119"/>
        <v>32142920.107554123</v>
      </c>
      <c r="CZ237" s="195">
        <f t="shared" si="120"/>
        <v>3452.8864655230554</v>
      </c>
      <c r="DA237" s="194"/>
      <c r="DB237" s="149">
        <v>0</v>
      </c>
      <c r="DD237" s="147">
        <f t="shared" si="121"/>
        <v>-2433964.1310861707</v>
      </c>
      <c r="DE237" s="148">
        <f t="shared" si="122"/>
        <v>-7.0392812559038259E-2</v>
      </c>
      <c r="DF237" s="149">
        <f t="shared" si="123"/>
        <v>-261.46354399894409</v>
      </c>
      <c r="DH237" s="196">
        <v>207329.89224000004</v>
      </c>
      <c r="DI237" s="197">
        <v>95155.340000000026</v>
      </c>
      <c r="DJ237" s="198">
        <f t="shared" si="124"/>
        <v>-112174.55224000002</v>
      </c>
      <c r="DL237" s="196" t="e">
        <f>#REF!+DJ237</f>
        <v>#REF!</v>
      </c>
      <c r="DM237" s="198" t="e">
        <f t="shared" si="125"/>
        <v>#REF!</v>
      </c>
      <c r="DN237" s="82">
        <v>729</v>
      </c>
      <c r="DO237" s="82" t="s">
        <v>279</v>
      </c>
      <c r="DP237" s="192">
        <v>9415</v>
      </c>
      <c r="DQ237" s="192">
        <v>29192856.686407246</v>
      </c>
      <c r="DR237" s="192">
        <v>8617091.4080844708</v>
      </c>
      <c r="DS237" s="192">
        <v>63481</v>
      </c>
      <c r="DU237" s="193">
        <v>29151210.686407246</v>
      </c>
      <c r="DV237" s="194"/>
      <c r="DW237" s="149">
        <v>5277766.2230930394</v>
      </c>
      <c r="DX237" s="194"/>
      <c r="DY237" s="149">
        <v>147907.32914000787</v>
      </c>
      <c r="DZ237" s="192"/>
      <c r="EA237" s="192">
        <v>34576884.238640293</v>
      </c>
      <c r="EB237" s="195">
        <v>3672.53151764634</v>
      </c>
      <c r="ED237" s="196"/>
      <c r="EE237" s="197"/>
      <c r="EF237" s="198">
        <v>-112174.55224000002</v>
      </c>
      <c r="EH237" s="196">
        <v>34464709.686400294</v>
      </c>
      <c r="EI237" s="198">
        <v>2872059.1405333579</v>
      </c>
      <c r="EK237" s="199">
        <v>13</v>
      </c>
    </row>
    <row r="238" spans="1:141" ht="13.8" x14ac:dyDescent="0.25">
      <c r="A238" s="30">
        <v>734</v>
      </c>
      <c r="B238" s="235" t="s">
        <v>281</v>
      </c>
      <c r="C238" s="180">
        <v>51833</v>
      </c>
      <c r="D238" s="180">
        <v>100157695.8205694</v>
      </c>
      <c r="E238" s="181">
        <v>27134849.384277936</v>
      </c>
      <c r="F238" s="200">
        <v>-2153994</v>
      </c>
      <c r="G238" s="181">
        <f t="shared" si="136"/>
        <v>98003701.820569396</v>
      </c>
      <c r="H238" s="183">
        <f t="shared" si="105"/>
        <v>1890.7588181384331</v>
      </c>
      <c r="I238" s="184">
        <v>25364882.424559224</v>
      </c>
      <c r="J238" s="181">
        <f t="shared" si="106"/>
        <v>123368584.24512862</v>
      </c>
      <c r="K238" s="183">
        <f t="shared" si="107"/>
        <v>2380.1166099806806</v>
      </c>
      <c r="L238" s="185">
        <v>1155694.2431999999</v>
      </c>
      <c r="M238" s="185">
        <v>444125.72960000002</v>
      </c>
      <c r="N238" s="186">
        <v>-711568.51359999995</v>
      </c>
      <c r="O238" s="187">
        <v>21469</v>
      </c>
      <c r="P238" s="159">
        <f t="shared" si="108"/>
        <v>122678484.73152861</v>
      </c>
      <c r="Q238" s="188">
        <v>3017200</v>
      </c>
      <c r="R238" s="189"/>
      <c r="S238" s="190"/>
      <c r="U238" s="184"/>
      <c r="W238" s="82">
        <v>732</v>
      </c>
      <c r="X238" s="82" t="s">
        <v>661</v>
      </c>
      <c r="Y238" s="192">
        <v>3400</v>
      </c>
      <c r="Z238" s="192">
        <v>18845904.823925652</v>
      </c>
      <c r="AA238" s="192">
        <v>3047898.4912320138</v>
      </c>
      <c r="AB238" s="192">
        <v>-39012</v>
      </c>
      <c r="AD238" s="193">
        <f t="shared" si="126"/>
        <v>18806892.823925652</v>
      </c>
      <c r="AE238" s="194"/>
      <c r="AF238" s="149">
        <v>2257011.3989732582</v>
      </c>
      <c r="AG238" s="194"/>
      <c r="AH238" s="149">
        <f t="shared" si="127"/>
        <v>-42439.23350598439</v>
      </c>
      <c r="AI238" s="149">
        <v>-60697.973502745117</v>
      </c>
      <c r="AJ238" s="192"/>
      <c r="AK238" s="192">
        <f t="shared" si="128"/>
        <v>21021464.989392925</v>
      </c>
      <c r="AL238" s="195">
        <f t="shared" si="109"/>
        <v>6182.7838204096843</v>
      </c>
      <c r="AM238" s="194"/>
      <c r="AN238" s="149">
        <v>0</v>
      </c>
      <c r="AP238" s="147">
        <f t="shared" si="110"/>
        <v>-638208.41478750482</v>
      </c>
      <c r="AQ238" s="148">
        <f t="shared" si="111"/>
        <v>-2.9465283380696188E-2</v>
      </c>
      <c r="AR238" s="149">
        <f t="shared" si="129"/>
        <v>-187.70835729044259</v>
      </c>
      <c r="AT238" s="82">
        <v>732</v>
      </c>
      <c r="AU238" s="82" t="s">
        <v>661</v>
      </c>
      <c r="AV238" s="192">
        <v>3400</v>
      </c>
      <c r="AW238" s="192">
        <v>18809792.913336173</v>
      </c>
      <c r="AX238" s="192">
        <v>3052107.1005810662</v>
      </c>
      <c r="AY238" s="192">
        <v>-39012</v>
      </c>
      <c r="BA238" s="193">
        <f t="shared" si="130"/>
        <v>18770780.913336173</v>
      </c>
      <c r="BB238" s="194"/>
      <c r="BC238" s="149">
        <v>2257011.3989732582</v>
      </c>
      <c r="BD238" s="194"/>
      <c r="BE238" s="149">
        <v>-60697.973502745117</v>
      </c>
      <c r="BF238" s="192"/>
      <c r="BG238" s="192">
        <f t="shared" si="131"/>
        <v>20967094.338806685</v>
      </c>
      <c r="BH238" s="195">
        <f t="shared" si="112"/>
        <v>6166.7924525902017</v>
      </c>
      <c r="BI238" s="194"/>
      <c r="BJ238" s="149">
        <v>0</v>
      </c>
      <c r="BL238" s="147">
        <f t="shared" si="113"/>
        <v>-692579.06537374482</v>
      </c>
      <c r="BM238" s="148">
        <f t="shared" si="114"/>
        <v>-3.1975508238276273E-2</v>
      </c>
      <c r="BN238" s="149">
        <f t="shared" si="132"/>
        <v>-203.69972510992494</v>
      </c>
      <c r="BP238" s="82">
        <v>732</v>
      </c>
      <c r="BQ238" s="82" t="s">
        <v>661</v>
      </c>
      <c r="BR238" s="192">
        <v>3400</v>
      </c>
      <c r="BS238" s="192">
        <v>18870879.606586836</v>
      </c>
      <c r="BT238" s="192">
        <v>3111539.7237070957</v>
      </c>
      <c r="BU238" s="192">
        <v>-39012</v>
      </c>
      <c r="BW238" s="193">
        <f t="shared" si="133"/>
        <v>18831867.606586836</v>
      </c>
      <c r="BX238" s="194"/>
      <c r="BY238" s="149">
        <v>2253635.6661634818</v>
      </c>
      <c r="BZ238" s="194"/>
      <c r="CA238" s="149">
        <v>-282270.25076073327</v>
      </c>
      <c r="CB238" s="192"/>
      <c r="CC238" s="192">
        <f t="shared" si="134"/>
        <v>20803233.021989584</v>
      </c>
      <c r="CD238" s="195">
        <f t="shared" si="115"/>
        <v>6118.5979476439952</v>
      </c>
      <c r="CE238" s="194"/>
      <c r="CF238" s="149">
        <v>0</v>
      </c>
      <c r="CH238" s="147">
        <f t="shared" si="116"/>
        <v>-856440.38219084591</v>
      </c>
      <c r="CI238" s="148">
        <f t="shared" si="117"/>
        <v>-3.9540780057447607E-2</v>
      </c>
      <c r="CJ238" s="149">
        <f t="shared" si="135"/>
        <v>-251.89423005613114</v>
      </c>
      <c r="CL238" s="82">
        <v>732</v>
      </c>
      <c r="CM238" s="82" t="s">
        <v>661</v>
      </c>
      <c r="CN238" s="192">
        <v>3400</v>
      </c>
      <c r="CO238" s="192">
        <v>18717617.154465109</v>
      </c>
      <c r="CP238" s="192">
        <v>3137737.7202902143</v>
      </c>
      <c r="CQ238" s="192">
        <v>-39012</v>
      </c>
      <c r="CS238" s="193">
        <f t="shared" si="118"/>
        <v>18678605.154465109</v>
      </c>
      <c r="CT238" s="194"/>
      <c r="CU238" s="149">
        <v>2253635.6661634818</v>
      </c>
      <c r="CV238" s="194"/>
      <c r="CW238" s="149">
        <v>-282270.25076073327</v>
      </c>
      <c r="CX238" s="192"/>
      <c r="CY238" s="192">
        <f t="shared" si="119"/>
        <v>20649970.569867857</v>
      </c>
      <c r="CZ238" s="195">
        <f t="shared" si="120"/>
        <v>6073.5207558434877</v>
      </c>
      <c r="DA238" s="194"/>
      <c r="DB238" s="149">
        <v>0</v>
      </c>
      <c r="DD238" s="147">
        <f t="shared" si="121"/>
        <v>-1009702.8343125731</v>
      </c>
      <c r="DE238" s="148">
        <f t="shared" si="122"/>
        <v>-4.6616715564958389E-2</v>
      </c>
      <c r="DF238" s="149">
        <f t="shared" si="123"/>
        <v>-296.97142185663915</v>
      </c>
      <c r="DH238" s="196">
        <v>112609.54808000001</v>
      </c>
      <c r="DI238" s="197">
        <v>21749.792000000001</v>
      </c>
      <c r="DJ238" s="198">
        <f t="shared" si="124"/>
        <v>-90859.756080000006</v>
      </c>
      <c r="DL238" s="196" t="e">
        <f>#REF!+DJ238</f>
        <v>#REF!</v>
      </c>
      <c r="DM238" s="198" t="e">
        <f t="shared" si="125"/>
        <v>#REF!</v>
      </c>
      <c r="DN238" s="82">
        <v>732</v>
      </c>
      <c r="DO238" s="82" t="s">
        <v>280</v>
      </c>
      <c r="DP238" s="192">
        <v>3491</v>
      </c>
      <c r="DQ238" s="192">
        <v>19517052.306198962</v>
      </c>
      <c r="DR238" s="192">
        <v>3137737.7202902157</v>
      </c>
      <c r="DS238" s="192">
        <v>-42562</v>
      </c>
      <c r="DU238" s="193">
        <v>19478040.306198962</v>
      </c>
      <c r="DV238" s="194"/>
      <c r="DW238" s="149">
        <v>2125376.4359523347</v>
      </c>
      <c r="DX238" s="194"/>
      <c r="DY238" s="149">
        <v>56256.662029130799</v>
      </c>
      <c r="DZ238" s="192"/>
      <c r="EA238" s="192">
        <v>21659673.40418043</v>
      </c>
      <c r="EB238" s="195">
        <v>6204.4323701462126</v>
      </c>
      <c r="ED238" s="196"/>
      <c r="EE238" s="197"/>
      <c r="EF238" s="198">
        <v>-90859.756080000006</v>
      </c>
      <c r="EH238" s="196">
        <v>21568813.648100428</v>
      </c>
      <c r="EI238" s="198">
        <v>1797401.1373417024</v>
      </c>
      <c r="EK238" s="199">
        <v>19</v>
      </c>
    </row>
    <row r="239" spans="1:141" ht="13.8" x14ac:dyDescent="0.25">
      <c r="A239" s="30">
        <v>738</v>
      </c>
      <c r="B239" s="235" t="s">
        <v>841</v>
      </c>
      <c r="C239" s="180">
        <v>2945</v>
      </c>
      <c r="D239" s="180">
        <v>4392610.3056811914</v>
      </c>
      <c r="E239" s="181">
        <v>1552700.5978061841</v>
      </c>
      <c r="F239" s="200">
        <v>-582370</v>
      </c>
      <c r="G239" s="181">
        <f t="shared" si="136"/>
        <v>3810240.3056811914</v>
      </c>
      <c r="H239" s="183">
        <f t="shared" si="105"/>
        <v>1293.7997642380956</v>
      </c>
      <c r="I239" s="184">
        <v>1583108.2923969978</v>
      </c>
      <c r="J239" s="181">
        <f t="shared" si="106"/>
        <v>5393348.5980781894</v>
      </c>
      <c r="K239" s="183">
        <f t="shared" si="107"/>
        <v>1831.3577582608452</v>
      </c>
      <c r="L239" s="185">
        <v>232191.54896000004</v>
      </c>
      <c r="M239" s="185">
        <v>130876.25599999999</v>
      </c>
      <c r="N239" s="186">
        <v>-101315.29296000005</v>
      </c>
      <c r="O239" s="187">
        <v>1229</v>
      </c>
      <c r="P239" s="159">
        <f t="shared" si="108"/>
        <v>5293262.3051181892</v>
      </c>
      <c r="Q239" s="188">
        <v>172655</v>
      </c>
      <c r="R239" s="189"/>
      <c r="S239" s="190"/>
      <c r="U239" s="184"/>
      <c r="W239" s="82">
        <v>734</v>
      </c>
      <c r="X239" s="82" t="s">
        <v>662</v>
      </c>
      <c r="Y239" s="192">
        <v>51833</v>
      </c>
      <c r="Z239" s="192">
        <v>100158146.37654214</v>
      </c>
      <c r="AA239" s="192">
        <v>27134849.384277899</v>
      </c>
      <c r="AB239" s="192">
        <v>-2419412</v>
      </c>
      <c r="AD239" s="193">
        <f t="shared" si="126"/>
        <v>97738734.376542136</v>
      </c>
      <c r="AE239" s="194"/>
      <c r="AF239" s="149">
        <v>26102790.232173901</v>
      </c>
      <c r="AG239" s="194"/>
      <c r="AH239" s="149">
        <f t="shared" si="127"/>
        <v>-701437.60668419022</v>
      </c>
      <c r="AI239" s="149">
        <v>-1003218.9025832023</v>
      </c>
      <c r="AJ239" s="192"/>
      <c r="AK239" s="192">
        <f t="shared" si="128"/>
        <v>123140087.00203185</v>
      </c>
      <c r="AL239" s="195">
        <f t="shared" si="109"/>
        <v>2375.7082746904839</v>
      </c>
      <c r="AM239" s="194"/>
      <c r="AN239" s="149">
        <v>0</v>
      </c>
      <c r="AP239" s="147">
        <f t="shared" si="110"/>
        <v>-7637066.5882598609</v>
      </c>
      <c r="AQ239" s="148">
        <f t="shared" si="111"/>
        <v>-5.8397559348828045E-2</v>
      </c>
      <c r="AR239" s="149">
        <f t="shared" si="129"/>
        <v>-147.33985276290898</v>
      </c>
      <c r="AT239" s="82">
        <v>734</v>
      </c>
      <c r="AU239" s="82" t="s">
        <v>662</v>
      </c>
      <c r="AV239" s="192">
        <v>51833</v>
      </c>
      <c r="AW239" s="192">
        <v>99655253.005416408</v>
      </c>
      <c r="AX239" s="192">
        <v>27255620.092692897</v>
      </c>
      <c r="AY239" s="192">
        <v>-2419412</v>
      </c>
      <c r="BA239" s="193">
        <f t="shared" si="130"/>
        <v>97235841.005416408</v>
      </c>
      <c r="BB239" s="194"/>
      <c r="BC239" s="149">
        <v>26102790.232173901</v>
      </c>
      <c r="BD239" s="194"/>
      <c r="BE239" s="149">
        <v>-1003218.9025832023</v>
      </c>
      <c r="BF239" s="192"/>
      <c r="BG239" s="192">
        <f t="shared" si="131"/>
        <v>122335412.33500712</v>
      </c>
      <c r="BH239" s="195">
        <f t="shared" si="112"/>
        <v>2360.1839047519366</v>
      </c>
      <c r="BI239" s="194"/>
      <c r="BJ239" s="149">
        <v>0</v>
      </c>
      <c r="BL239" s="147">
        <f t="shared" si="113"/>
        <v>-8441741.2552845925</v>
      </c>
      <c r="BM239" s="148">
        <f t="shared" si="114"/>
        <v>-6.4550581072681093E-2</v>
      </c>
      <c r="BN239" s="149">
        <f t="shared" si="132"/>
        <v>-162.86422270145647</v>
      </c>
      <c r="BP239" s="82">
        <v>734</v>
      </c>
      <c r="BQ239" s="82" t="s">
        <v>662</v>
      </c>
      <c r="BR239" s="192">
        <v>51833</v>
      </c>
      <c r="BS239" s="192">
        <v>100480242.86427824</v>
      </c>
      <c r="BT239" s="192">
        <v>28031321.211462613</v>
      </c>
      <c r="BU239" s="192">
        <v>-2419412</v>
      </c>
      <c r="BW239" s="193">
        <f t="shared" si="133"/>
        <v>98060830.864278242</v>
      </c>
      <c r="BX239" s="194"/>
      <c r="BY239" s="149">
        <v>25872142.271812275</v>
      </c>
      <c r="BZ239" s="194"/>
      <c r="CA239" s="149">
        <v>-4665375.7095739143</v>
      </c>
      <c r="CB239" s="192"/>
      <c r="CC239" s="192">
        <f t="shared" si="134"/>
        <v>119267597.42651661</v>
      </c>
      <c r="CD239" s="195">
        <f t="shared" si="115"/>
        <v>2300.9973844175834</v>
      </c>
      <c r="CE239" s="194"/>
      <c r="CF239" s="149">
        <v>0</v>
      </c>
      <c r="CH239" s="147">
        <f t="shared" si="116"/>
        <v>-11509556.163775101</v>
      </c>
      <c r="CI239" s="148">
        <f t="shared" si="117"/>
        <v>-8.8008920884094829E-2</v>
      </c>
      <c r="CJ239" s="149">
        <f t="shared" si="135"/>
        <v>-222.05074303580926</v>
      </c>
      <c r="CL239" s="82">
        <v>734</v>
      </c>
      <c r="CM239" s="82" t="s">
        <v>662</v>
      </c>
      <c r="CN239" s="192">
        <v>51833</v>
      </c>
      <c r="CO239" s="192">
        <v>97215692.042239308</v>
      </c>
      <c r="CP239" s="192">
        <v>26753592.473122459</v>
      </c>
      <c r="CQ239" s="192">
        <v>-2437999</v>
      </c>
      <c r="CS239" s="193">
        <f t="shared" si="118"/>
        <v>94777693.042239308</v>
      </c>
      <c r="CT239" s="194"/>
      <c r="CU239" s="149">
        <v>25872142.271812275</v>
      </c>
      <c r="CV239" s="194"/>
      <c r="CW239" s="149">
        <v>-4665375.7095739143</v>
      </c>
      <c r="CX239" s="192"/>
      <c r="CY239" s="192">
        <f t="shared" si="119"/>
        <v>115984459.60447767</v>
      </c>
      <c r="CZ239" s="195">
        <f t="shared" si="120"/>
        <v>2237.65669755711</v>
      </c>
      <c r="DA239" s="194"/>
      <c r="DB239" s="149">
        <v>0</v>
      </c>
      <c r="DD239" s="147">
        <f t="shared" si="121"/>
        <v>-14792693.985814035</v>
      </c>
      <c r="DE239" s="148">
        <f t="shared" si="122"/>
        <v>-0.11311374792693282</v>
      </c>
      <c r="DF239" s="149">
        <f t="shared" si="123"/>
        <v>-285.39142989628294</v>
      </c>
      <c r="DH239" s="196">
        <v>999126.99191400025</v>
      </c>
      <c r="DI239" s="197">
        <v>392991.55420000013</v>
      </c>
      <c r="DJ239" s="198">
        <f t="shared" si="124"/>
        <v>-606135.43771400012</v>
      </c>
      <c r="DL239" s="196" t="e">
        <f>#REF!+DJ239</f>
        <v>#REF!</v>
      </c>
      <c r="DM239" s="198" t="e">
        <f t="shared" si="125"/>
        <v>#REF!</v>
      </c>
      <c r="DN239" s="82">
        <v>734</v>
      </c>
      <c r="DO239" s="82" t="s">
        <v>281</v>
      </c>
      <c r="DP239" s="192">
        <v>52321</v>
      </c>
      <c r="DQ239" s="192">
        <v>108061098.91161799</v>
      </c>
      <c r="DR239" s="192">
        <v>26753592.473122459</v>
      </c>
      <c r="DS239" s="192">
        <v>-2402558</v>
      </c>
      <c r="DU239" s="193">
        <v>105641686.91161799</v>
      </c>
      <c r="DV239" s="194"/>
      <c r="DW239" s="149">
        <v>24205654.033837259</v>
      </c>
      <c r="DX239" s="194"/>
      <c r="DY239" s="149">
        <v>929812.64483645686</v>
      </c>
      <c r="DZ239" s="192"/>
      <c r="EA239" s="192">
        <v>130777153.59029171</v>
      </c>
      <c r="EB239" s="195">
        <v>2499.5155595323426</v>
      </c>
      <c r="ED239" s="196"/>
      <c r="EE239" s="197"/>
      <c r="EF239" s="198">
        <v>-606135.43771400012</v>
      </c>
      <c r="EH239" s="196">
        <v>130171018.15257771</v>
      </c>
      <c r="EI239" s="198">
        <v>10847584.846048143</v>
      </c>
      <c r="EK239" s="199">
        <v>2</v>
      </c>
    </row>
    <row r="240" spans="1:141" ht="13.8" x14ac:dyDescent="0.25">
      <c r="A240" s="30">
        <v>739</v>
      </c>
      <c r="B240" s="235" t="s">
        <v>283</v>
      </c>
      <c r="C240" s="180">
        <v>3383</v>
      </c>
      <c r="D240" s="180">
        <v>10503404.447297534</v>
      </c>
      <c r="E240" s="181">
        <v>2393875.5116095929</v>
      </c>
      <c r="F240" s="182">
        <v>252982</v>
      </c>
      <c r="G240" s="181">
        <f t="shared" si="136"/>
        <v>10756386.447297534</v>
      </c>
      <c r="H240" s="183">
        <f t="shared" si="105"/>
        <v>3179.5407766176572</v>
      </c>
      <c r="I240" s="184">
        <v>2122069.1667568185</v>
      </c>
      <c r="J240" s="181">
        <f t="shared" si="106"/>
        <v>12878455.614054352</v>
      </c>
      <c r="K240" s="183">
        <f t="shared" si="107"/>
        <v>3806.8151386504146</v>
      </c>
      <c r="L240" s="185">
        <v>0</v>
      </c>
      <c r="M240" s="185">
        <v>136637.65640000001</v>
      </c>
      <c r="N240" s="186">
        <v>136637.65640000001</v>
      </c>
      <c r="O240" s="187">
        <v>634</v>
      </c>
      <c r="P240" s="159">
        <f t="shared" si="108"/>
        <v>13015727.270454353</v>
      </c>
      <c r="Q240" s="188">
        <v>147554</v>
      </c>
      <c r="R240" s="189"/>
      <c r="S240" s="190"/>
      <c r="U240" s="184"/>
      <c r="W240" s="82">
        <v>738</v>
      </c>
      <c r="X240" s="82" t="s">
        <v>663</v>
      </c>
      <c r="Y240" s="192">
        <v>2945</v>
      </c>
      <c r="Z240" s="192">
        <v>4391771.0072721615</v>
      </c>
      <c r="AA240" s="192">
        <v>1552700.5978061832</v>
      </c>
      <c r="AB240" s="192">
        <v>-624148</v>
      </c>
      <c r="AD240" s="193">
        <f t="shared" si="126"/>
        <v>3767623.0072721615</v>
      </c>
      <c r="AE240" s="194"/>
      <c r="AF240" s="149">
        <v>1627739.2769016391</v>
      </c>
      <c r="AG240" s="194"/>
      <c r="AH240" s="149">
        <f t="shared" si="127"/>
        <v>-43272.500762630676</v>
      </c>
      <c r="AI240" s="149">
        <v>-61889.739462832258</v>
      </c>
      <c r="AJ240" s="192"/>
      <c r="AK240" s="192">
        <f t="shared" si="128"/>
        <v>5352089.7834111704</v>
      </c>
      <c r="AL240" s="195">
        <f t="shared" si="109"/>
        <v>1817.3479739936063</v>
      </c>
      <c r="AM240" s="194"/>
      <c r="AN240" s="149">
        <v>0</v>
      </c>
      <c r="AP240" s="147">
        <f t="shared" si="110"/>
        <v>-526467.97386243474</v>
      </c>
      <c r="AQ240" s="148">
        <f t="shared" si="111"/>
        <v>-8.9557336271984408E-2</v>
      </c>
      <c r="AR240" s="149">
        <f t="shared" si="129"/>
        <v>-178.76671438452792</v>
      </c>
      <c r="AT240" s="82">
        <v>738</v>
      </c>
      <c r="AU240" s="82" t="s">
        <v>663</v>
      </c>
      <c r="AV240" s="192">
        <v>2945</v>
      </c>
      <c r="AW240" s="192">
        <v>4392503.9293965576</v>
      </c>
      <c r="AX240" s="192">
        <v>1580402.2073983629</v>
      </c>
      <c r="AY240" s="192">
        <v>-624148</v>
      </c>
      <c r="BA240" s="193">
        <f t="shared" si="130"/>
        <v>3768355.9293965576</v>
      </c>
      <c r="BB240" s="194"/>
      <c r="BC240" s="149">
        <v>1627739.2769016391</v>
      </c>
      <c r="BD240" s="194"/>
      <c r="BE240" s="149">
        <v>-61889.739462832258</v>
      </c>
      <c r="BF240" s="192"/>
      <c r="BG240" s="192">
        <f t="shared" si="131"/>
        <v>5334205.4668353647</v>
      </c>
      <c r="BH240" s="195">
        <f t="shared" si="112"/>
        <v>1811.2752009627725</v>
      </c>
      <c r="BI240" s="194"/>
      <c r="BJ240" s="149">
        <v>0</v>
      </c>
      <c r="BL240" s="147">
        <f t="shared" si="113"/>
        <v>-544352.29043824039</v>
      </c>
      <c r="BM240" s="148">
        <f t="shared" si="114"/>
        <v>-9.259963292266836E-2</v>
      </c>
      <c r="BN240" s="149">
        <f t="shared" si="132"/>
        <v>-184.83948741536176</v>
      </c>
      <c r="BP240" s="82">
        <v>738</v>
      </c>
      <c r="BQ240" s="82" t="s">
        <v>663</v>
      </c>
      <c r="BR240" s="192">
        <v>2945</v>
      </c>
      <c r="BS240" s="192">
        <v>4407796.2441838058</v>
      </c>
      <c r="BT240" s="192">
        <v>1592614.4107097792</v>
      </c>
      <c r="BU240" s="192">
        <v>-631098</v>
      </c>
      <c r="BW240" s="193">
        <f t="shared" si="133"/>
        <v>3776698.2441838058</v>
      </c>
      <c r="BX240" s="194"/>
      <c r="BY240" s="149">
        <v>1619281.191171237</v>
      </c>
      <c r="BZ240" s="194"/>
      <c r="CA240" s="149">
        <v>-287812.44693284581</v>
      </c>
      <c r="CB240" s="192"/>
      <c r="CC240" s="192">
        <f t="shared" si="134"/>
        <v>5108166.9884221973</v>
      </c>
      <c r="CD240" s="195">
        <f t="shared" si="115"/>
        <v>1734.5218975966714</v>
      </c>
      <c r="CE240" s="194"/>
      <c r="CF240" s="149">
        <v>0</v>
      </c>
      <c r="CH240" s="147">
        <f t="shared" si="116"/>
        <v>-770390.7688514078</v>
      </c>
      <c r="CI240" s="148">
        <f t="shared" si="117"/>
        <v>-0.13105098234310869</v>
      </c>
      <c r="CJ240" s="149">
        <f t="shared" si="135"/>
        <v>-261.59279078146272</v>
      </c>
      <c r="CL240" s="82">
        <v>738</v>
      </c>
      <c r="CM240" s="82" t="s">
        <v>663</v>
      </c>
      <c r="CN240" s="192">
        <v>2945</v>
      </c>
      <c r="CO240" s="192">
        <v>4091447.7955179559</v>
      </c>
      <c r="CP240" s="192">
        <v>1479837.5305386845</v>
      </c>
      <c r="CQ240" s="192">
        <v>-631098</v>
      </c>
      <c r="CS240" s="193">
        <f t="shared" si="118"/>
        <v>3460349.7955179559</v>
      </c>
      <c r="CT240" s="194"/>
      <c r="CU240" s="149">
        <v>1619281.191171237</v>
      </c>
      <c r="CV240" s="194"/>
      <c r="CW240" s="149">
        <v>-287812.44693284581</v>
      </c>
      <c r="CX240" s="192"/>
      <c r="CY240" s="192">
        <f t="shared" si="119"/>
        <v>4791818.5397563474</v>
      </c>
      <c r="CZ240" s="195">
        <f t="shared" si="120"/>
        <v>1627.1030695267734</v>
      </c>
      <c r="DA240" s="194"/>
      <c r="DB240" s="149">
        <v>0</v>
      </c>
      <c r="DD240" s="147">
        <f t="shared" si="121"/>
        <v>-1086739.2175172577</v>
      </c>
      <c r="DE240" s="148">
        <f t="shared" si="122"/>
        <v>-0.18486493837244741</v>
      </c>
      <c r="DF240" s="149">
        <f t="shared" si="123"/>
        <v>-369.01161885136082</v>
      </c>
      <c r="DH240" s="196">
        <v>217212.45397999999</v>
      </c>
      <c r="DI240" s="197">
        <v>140082.25409999999</v>
      </c>
      <c r="DJ240" s="198">
        <f t="shared" si="124"/>
        <v>-77130.19988</v>
      </c>
      <c r="DL240" s="196" t="e">
        <f>#REF!+DJ240</f>
        <v>#REF!</v>
      </c>
      <c r="DM240" s="198" t="e">
        <f t="shared" si="125"/>
        <v>#REF!</v>
      </c>
      <c r="DN240" s="82">
        <v>738</v>
      </c>
      <c r="DO240" s="82" t="s">
        <v>841</v>
      </c>
      <c r="DP240" s="192">
        <v>2994</v>
      </c>
      <c r="DQ240" s="192">
        <v>4931050.4162748717</v>
      </c>
      <c r="DR240" s="192">
        <v>1479837.5305386845</v>
      </c>
      <c r="DS240" s="192">
        <v>-626589</v>
      </c>
      <c r="DU240" s="193">
        <v>4306902.4162748717</v>
      </c>
      <c r="DV240" s="194"/>
      <c r="DW240" s="149">
        <v>1514294.1155798656</v>
      </c>
      <c r="DX240" s="194"/>
      <c r="DY240" s="149">
        <v>57361.225418867703</v>
      </c>
      <c r="DZ240" s="192"/>
      <c r="EA240" s="192">
        <v>5878557.7572736051</v>
      </c>
      <c r="EB240" s="195">
        <v>1963.4461447139629</v>
      </c>
      <c r="ED240" s="196"/>
      <c r="EE240" s="197"/>
      <c r="EF240" s="198">
        <v>-77130.19988</v>
      </c>
      <c r="EH240" s="196">
        <v>5801427.5573936049</v>
      </c>
      <c r="EI240" s="198">
        <v>483452.29644946707</v>
      </c>
      <c r="EK240" s="199">
        <v>2</v>
      </c>
    </row>
    <row r="241" spans="1:141" ht="13.8" x14ac:dyDescent="0.25">
      <c r="A241" s="30">
        <v>740</v>
      </c>
      <c r="B241" s="235" t="s">
        <v>842</v>
      </c>
      <c r="C241" s="180">
        <v>32974</v>
      </c>
      <c r="D241" s="180">
        <v>76637088.86254786</v>
      </c>
      <c r="E241" s="181">
        <v>16810021.188520759</v>
      </c>
      <c r="F241" s="200">
        <v>-1874428</v>
      </c>
      <c r="G241" s="181">
        <f t="shared" si="136"/>
        <v>74762660.86254786</v>
      </c>
      <c r="H241" s="183">
        <f t="shared" si="105"/>
        <v>2267.3215522092514</v>
      </c>
      <c r="I241" s="184">
        <v>17812774.59058658</v>
      </c>
      <c r="J241" s="181">
        <f t="shared" si="106"/>
        <v>92575435.453134447</v>
      </c>
      <c r="K241" s="183">
        <f t="shared" si="107"/>
        <v>2807.5282177817203</v>
      </c>
      <c r="L241" s="185">
        <v>560321.08383999998</v>
      </c>
      <c r="M241" s="185">
        <v>442489.77640000003</v>
      </c>
      <c r="N241" s="186">
        <v>-117831.30743999995</v>
      </c>
      <c r="O241" s="187">
        <v>-160302</v>
      </c>
      <c r="P241" s="159">
        <f t="shared" si="108"/>
        <v>92297302.14569445</v>
      </c>
      <c r="Q241" s="188">
        <v>1546085</v>
      </c>
      <c r="R241" s="189"/>
      <c r="S241" s="190"/>
      <c r="U241" s="184"/>
      <c r="W241" s="82">
        <v>739</v>
      </c>
      <c r="X241" s="82" t="s">
        <v>664</v>
      </c>
      <c r="Y241" s="192">
        <v>3383</v>
      </c>
      <c r="Z241" s="192">
        <v>10507135.610694254</v>
      </c>
      <c r="AA241" s="192">
        <v>2393875.5116095929</v>
      </c>
      <c r="AB241" s="192">
        <v>249235</v>
      </c>
      <c r="AD241" s="193">
        <f t="shared" si="126"/>
        <v>10756370.610694254</v>
      </c>
      <c r="AE241" s="194"/>
      <c r="AF241" s="149">
        <v>2171876.4412753554</v>
      </c>
      <c r="AG241" s="194"/>
      <c r="AH241" s="149">
        <f t="shared" si="127"/>
        <v>-47152.983849674449</v>
      </c>
      <c r="AI241" s="149">
        <v>-67439.732715232065</v>
      </c>
      <c r="AJ241" s="192"/>
      <c r="AK241" s="192">
        <f t="shared" si="128"/>
        <v>12881094.068119936</v>
      </c>
      <c r="AL241" s="195">
        <f t="shared" si="109"/>
        <v>3807.5950541294519</v>
      </c>
      <c r="AM241" s="194"/>
      <c r="AN241" s="149">
        <v>0</v>
      </c>
      <c r="AP241" s="147">
        <f t="shared" si="110"/>
        <v>-505644.5947310105</v>
      </c>
      <c r="AQ241" s="148">
        <f t="shared" si="111"/>
        <v>-3.7772052436804981E-2</v>
      </c>
      <c r="AR241" s="149">
        <f t="shared" si="129"/>
        <v>-149.4663301008012</v>
      </c>
      <c r="AT241" s="82">
        <v>739</v>
      </c>
      <c r="AU241" s="82" t="s">
        <v>664</v>
      </c>
      <c r="AV241" s="192">
        <v>3383</v>
      </c>
      <c r="AW241" s="192">
        <v>10469018.048622461</v>
      </c>
      <c r="AX241" s="192">
        <v>2388874.3281509648</v>
      </c>
      <c r="AY241" s="192">
        <v>249235</v>
      </c>
      <c r="BA241" s="193">
        <f t="shared" si="130"/>
        <v>10718253.048622461</v>
      </c>
      <c r="BB241" s="194"/>
      <c r="BC241" s="149">
        <v>2171876.4412753554</v>
      </c>
      <c r="BD241" s="194"/>
      <c r="BE241" s="149">
        <v>-67439.732715232065</v>
      </c>
      <c r="BF241" s="192"/>
      <c r="BG241" s="192">
        <f t="shared" si="131"/>
        <v>12822689.757182585</v>
      </c>
      <c r="BH241" s="195">
        <f t="shared" si="112"/>
        <v>3790.3309953244416</v>
      </c>
      <c r="BI241" s="194"/>
      <c r="BJ241" s="149">
        <v>0</v>
      </c>
      <c r="BL241" s="147">
        <f t="shared" si="113"/>
        <v>-564048.90566836111</v>
      </c>
      <c r="BM241" s="148">
        <f t="shared" si="114"/>
        <v>-4.2134900805498865E-2</v>
      </c>
      <c r="BN241" s="149">
        <f t="shared" si="132"/>
        <v>-166.73038890581174</v>
      </c>
      <c r="BP241" s="82">
        <v>739</v>
      </c>
      <c r="BQ241" s="82" t="s">
        <v>664</v>
      </c>
      <c r="BR241" s="192">
        <v>3383</v>
      </c>
      <c r="BS241" s="192">
        <v>10607346.849735048</v>
      </c>
      <c r="BT241" s="192">
        <v>2527544.0582516422</v>
      </c>
      <c r="BU241" s="192">
        <v>249235</v>
      </c>
      <c r="BW241" s="193">
        <f t="shared" si="133"/>
        <v>10856581.849735048</v>
      </c>
      <c r="BX241" s="194"/>
      <c r="BY241" s="149">
        <v>2172590.8441206887</v>
      </c>
      <c r="BZ241" s="194"/>
      <c r="CA241" s="149">
        <v>-313622.17165132298</v>
      </c>
      <c r="CB241" s="192"/>
      <c r="CC241" s="192">
        <f t="shared" si="134"/>
        <v>12715550.522204414</v>
      </c>
      <c r="CD241" s="195">
        <f t="shared" si="115"/>
        <v>3758.6611061792532</v>
      </c>
      <c r="CE241" s="194"/>
      <c r="CF241" s="149">
        <v>0</v>
      </c>
      <c r="CH241" s="147">
        <f t="shared" si="116"/>
        <v>-671188.14064653218</v>
      </c>
      <c r="CI241" s="148">
        <f t="shared" si="117"/>
        <v>-5.0138286669412772E-2</v>
      </c>
      <c r="CJ241" s="149">
        <f t="shared" si="135"/>
        <v>-198.40027805099976</v>
      </c>
      <c r="CL241" s="82">
        <v>739</v>
      </c>
      <c r="CM241" s="82" t="s">
        <v>664</v>
      </c>
      <c r="CN241" s="192">
        <v>3383</v>
      </c>
      <c r="CO241" s="192">
        <v>10607615.844383424</v>
      </c>
      <c r="CP241" s="192">
        <v>2445136.6311240117</v>
      </c>
      <c r="CQ241" s="192">
        <v>249235</v>
      </c>
      <c r="CS241" s="193">
        <f t="shared" si="118"/>
        <v>10856850.844383424</v>
      </c>
      <c r="CT241" s="194"/>
      <c r="CU241" s="149">
        <v>2172590.8441206887</v>
      </c>
      <c r="CV241" s="194"/>
      <c r="CW241" s="149">
        <v>-313622.17165132298</v>
      </c>
      <c r="CX241" s="192"/>
      <c r="CY241" s="192">
        <f t="shared" si="119"/>
        <v>12715819.51685279</v>
      </c>
      <c r="CZ241" s="195">
        <f t="shared" si="120"/>
        <v>3758.7406198205117</v>
      </c>
      <c r="DA241" s="194"/>
      <c r="DB241" s="149">
        <v>0</v>
      </c>
      <c r="DD241" s="147">
        <f t="shared" si="121"/>
        <v>-670919.1459981557</v>
      </c>
      <c r="DE241" s="148">
        <f t="shared" si="122"/>
        <v>-5.0118192555741688E-2</v>
      </c>
      <c r="DF241" s="149">
        <f t="shared" si="123"/>
        <v>-198.32076440974157</v>
      </c>
      <c r="DH241" s="196">
        <v>6796.81</v>
      </c>
      <c r="DI241" s="197">
        <v>133217.476</v>
      </c>
      <c r="DJ241" s="198">
        <f t="shared" si="124"/>
        <v>126420.666</v>
      </c>
      <c r="DL241" s="196" t="e">
        <f>#REF!+DJ241</f>
        <v>#REF!</v>
      </c>
      <c r="DM241" s="198" t="e">
        <f t="shared" si="125"/>
        <v>#REF!</v>
      </c>
      <c r="DN241" s="82">
        <v>739</v>
      </c>
      <c r="DO241" s="82" t="s">
        <v>283</v>
      </c>
      <c r="DP241" s="192">
        <v>3429</v>
      </c>
      <c r="DQ241" s="192">
        <v>11031640.399293553</v>
      </c>
      <c r="DR241" s="192">
        <v>2445136.6311240117</v>
      </c>
      <c r="DS241" s="192">
        <v>248041</v>
      </c>
      <c r="DU241" s="193">
        <v>11280875.399293553</v>
      </c>
      <c r="DV241" s="194"/>
      <c r="DW241" s="149">
        <v>2043358.1455965887</v>
      </c>
      <c r="DX241" s="194"/>
      <c r="DY241" s="149">
        <v>62505.117960804659</v>
      </c>
      <c r="DZ241" s="192"/>
      <c r="EA241" s="192">
        <v>13386738.662850946</v>
      </c>
      <c r="EB241" s="195">
        <v>3903.9774461507573</v>
      </c>
      <c r="ED241" s="196"/>
      <c r="EE241" s="197"/>
      <c r="EF241" s="198">
        <v>126420.666</v>
      </c>
      <c r="EH241" s="196">
        <v>13513159.328850945</v>
      </c>
      <c r="EI241" s="198">
        <v>1126096.6107375787</v>
      </c>
      <c r="EK241" s="199">
        <v>9</v>
      </c>
    </row>
    <row r="242" spans="1:141" ht="13.8" x14ac:dyDescent="0.25">
      <c r="A242" s="30">
        <v>742</v>
      </c>
      <c r="B242" s="235" t="s">
        <v>285</v>
      </c>
      <c r="C242" s="180">
        <v>1005</v>
      </c>
      <c r="D242" s="180">
        <v>4110305.490822718</v>
      </c>
      <c r="E242" s="181">
        <v>348767.56789285305</v>
      </c>
      <c r="F242" s="182">
        <v>267172</v>
      </c>
      <c r="G242" s="181">
        <f t="shared" si="136"/>
        <v>4377477.4908227175</v>
      </c>
      <c r="H242" s="183">
        <f t="shared" si="105"/>
        <v>4355.6989958434997</v>
      </c>
      <c r="I242" s="184">
        <v>665324.90961500967</v>
      </c>
      <c r="J242" s="181">
        <f t="shared" si="106"/>
        <v>5042802.4004377276</v>
      </c>
      <c r="K242" s="183">
        <f t="shared" si="107"/>
        <v>5017.7138312813213</v>
      </c>
      <c r="L242" s="185">
        <v>22761.088000000003</v>
      </c>
      <c r="M242" s="185">
        <v>11380.544000000002</v>
      </c>
      <c r="N242" s="186">
        <v>-11380.544000000002</v>
      </c>
      <c r="O242" s="187">
        <v>1311</v>
      </c>
      <c r="P242" s="159">
        <f t="shared" si="108"/>
        <v>5032732.8564377278</v>
      </c>
      <c r="Q242" s="188">
        <v>85358</v>
      </c>
      <c r="R242" s="189"/>
      <c r="S242" s="190"/>
      <c r="U242" s="184"/>
      <c r="W242" s="82">
        <v>740</v>
      </c>
      <c r="X242" s="82" t="s">
        <v>665</v>
      </c>
      <c r="Y242" s="192">
        <v>32974</v>
      </c>
      <c r="Z242" s="192">
        <v>76609707.841977492</v>
      </c>
      <c r="AA242" s="192">
        <v>16810021.188520748</v>
      </c>
      <c r="AB242" s="192">
        <v>-2052326</v>
      </c>
      <c r="AD242" s="193">
        <f t="shared" si="126"/>
        <v>74557381.841977492</v>
      </c>
      <c r="AE242" s="194"/>
      <c r="AF242" s="149">
        <v>18408316.351061527</v>
      </c>
      <c r="AG242" s="194"/>
      <c r="AH242" s="149">
        <f t="shared" si="127"/>
        <v>-515054.88435865677</v>
      </c>
      <c r="AI242" s="149">
        <v>-736648.26483854407</v>
      </c>
      <c r="AJ242" s="192"/>
      <c r="AK242" s="192">
        <f t="shared" si="128"/>
        <v>92450643.308680356</v>
      </c>
      <c r="AL242" s="195">
        <f t="shared" si="109"/>
        <v>2803.7436558706968</v>
      </c>
      <c r="AM242" s="194"/>
      <c r="AN242" s="149">
        <v>0</v>
      </c>
      <c r="AP242" s="147">
        <f t="shared" si="110"/>
        <v>-5950803.0028348416</v>
      </c>
      <c r="AQ242" s="148">
        <f t="shared" si="111"/>
        <v>-6.047475139741379E-2</v>
      </c>
      <c r="AR242" s="149">
        <f t="shared" si="129"/>
        <v>-180.46955185403172</v>
      </c>
      <c r="AT242" s="82">
        <v>740</v>
      </c>
      <c r="AU242" s="82" t="s">
        <v>665</v>
      </c>
      <c r="AV242" s="192">
        <v>32974</v>
      </c>
      <c r="AW242" s="192">
        <v>76277335.288119882</v>
      </c>
      <c r="AX242" s="192">
        <v>16828551.934522767</v>
      </c>
      <c r="AY242" s="192">
        <v>-2052326</v>
      </c>
      <c r="BA242" s="193">
        <f t="shared" si="130"/>
        <v>74225009.288119882</v>
      </c>
      <c r="BB242" s="194"/>
      <c r="BC242" s="149">
        <v>18408316.351061527</v>
      </c>
      <c r="BD242" s="194"/>
      <c r="BE242" s="149">
        <v>-736648.26483854407</v>
      </c>
      <c r="BF242" s="192"/>
      <c r="BG242" s="192">
        <f t="shared" si="131"/>
        <v>91896677.374342859</v>
      </c>
      <c r="BH242" s="195">
        <f t="shared" si="112"/>
        <v>2786.9435729466509</v>
      </c>
      <c r="BI242" s="194"/>
      <c r="BJ242" s="149">
        <v>0</v>
      </c>
      <c r="BL242" s="147">
        <f t="shared" si="113"/>
        <v>-6504768.9371723384</v>
      </c>
      <c r="BM242" s="148">
        <f t="shared" si="114"/>
        <v>-6.6104403756219315E-2</v>
      </c>
      <c r="BN242" s="149">
        <f t="shared" si="132"/>
        <v>-197.26963477807783</v>
      </c>
      <c r="BP242" s="82">
        <v>740</v>
      </c>
      <c r="BQ242" s="82" t="s">
        <v>665</v>
      </c>
      <c r="BR242" s="192">
        <v>32974</v>
      </c>
      <c r="BS242" s="192">
        <v>77204435.038376987</v>
      </c>
      <c r="BT242" s="192">
        <v>17726453.371420238</v>
      </c>
      <c r="BU242" s="192">
        <v>-2052326</v>
      </c>
      <c r="BW242" s="193">
        <f t="shared" si="133"/>
        <v>75152109.038376987</v>
      </c>
      <c r="BX242" s="194"/>
      <c r="BY242" s="149">
        <v>18308142.62877183</v>
      </c>
      <c r="BZ242" s="194"/>
      <c r="CA242" s="149">
        <v>-3425713.8820133903</v>
      </c>
      <c r="CB242" s="192"/>
      <c r="CC242" s="192">
        <f t="shared" si="134"/>
        <v>90034537.785135418</v>
      </c>
      <c r="CD242" s="195">
        <f t="shared" si="115"/>
        <v>2730.4706066942263</v>
      </c>
      <c r="CE242" s="194"/>
      <c r="CF242" s="149">
        <v>0</v>
      </c>
      <c r="CH242" s="147">
        <f t="shared" si="116"/>
        <v>-8366908.526379779</v>
      </c>
      <c r="CI242" s="148">
        <f t="shared" si="117"/>
        <v>-8.5028308424371826E-2</v>
      </c>
      <c r="CJ242" s="149">
        <f t="shared" si="135"/>
        <v>-253.74260103050219</v>
      </c>
      <c r="CL242" s="82">
        <v>740</v>
      </c>
      <c r="CM242" s="82" t="s">
        <v>665</v>
      </c>
      <c r="CN242" s="192">
        <v>32974</v>
      </c>
      <c r="CO242" s="192">
        <v>76181709.512165084</v>
      </c>
      <c r="CP242" s="192">
        <v>18360819.736247905</v>
      </c>
      <c r="CQ242" s="192">
        <v>-2052326</v>
      </c>
      <c r="CS242" s="193">
        <f t="shared" si="118"/>
        <v>74129383.512165084</v>
      </c>
      <c r="CT242" s="194"/>
      <c r="CU242" s="149">
        <v>18308142.62877183</v>
      </c>
      <c r="CV242" s="194"/>
      <c r="CW242" s="149">
        <v>-3425713.8820133903</v>
      </c>
      <c r="CX242" s="192"/>
      <c r="CY242" s="192">
        <f t="shared" si="119"/>
        <v>89011812.258923516</v>
      </c>
      <c r="CZ242" s="195">
        <f t="shared" si="120"/>
        <v>2699.4544871390644</v>
      </c>
      <c r="DA242" s="194"/>
      <c r="DB242" s="149">
        <v>0</v>
      </c>
      <c r="DD242" s="147">
        <f t="shared" si="121"/>
        <v>-9389634.0525916815</v>
      </c>
      <c r="DE242" s="148">
        <f t="shared" si="122"/>
        <v>-9.542170775484711E-2</v>
      </c>
      <c r="DF242" s="149">
        <f t="shared" si="123"/>
        <v>-284.75872058566392</v>
      </c>
      <c r="DH242" s="196">
        <v>582744.89578000002</v>
      </c>
      <c r="DI242" s="197">
        <v>398768.8427000001</v>
      </c>
      <c r="DJ242" s="198">
        <f t="shared" si="124"/>
        <v>-183976.05307999993</v>
      </c>
      <c r="DL242" s="196" t="e">
        <f>#REF!+DJ242</f>
        <v>#REF!</v>
      </c>
      <c r="DM242" s="198" t="e">
        <f t="shared" si="125"/>
        <v>#REF!</v>
      </c>
      <c r="DN242" s="82">
        <v>740</v>
      </c>
      <c r="DO242" s="82" t="s">
        <v>842</v>
      </c>
      <c r="DP242" s="192">
        <v>33611</v>
      </c>
      <c r="DQ242" s="192">
        <v>82586106.567080602</v>
      </c>
      <c r="DR242" s="192">
        <v>18360819.736247905</v>
      </c>
      <c r="DS242" s="192">
        <v>-2025476</v>
      </c>
      <c r="DU242" s="193">
        <v>80533780.567080602</v>
      </c>
      <c r="DV242" s="194"/>
      <c r="DW242" s="149">
        <v>17184918.575509399</v>
      </c>
      <c r="DX242" s="194"/>
      <c r="DY242" s="149">
        <v>682747.16892519104</v>
      </c>
      <c r="DZ242" s="192"/>
      <c r="EA242" s="192">
        <v>98401446.311515197</v>
      </c>
      <c r="EB242" s="195">
        <v>2927.6560147426499</v>
      </c>
      <c r="ED242" s="196"/>
      <c r="EE242" s="197"/>
      <c r="EF242" s="198">
        <v>-183976.05307999993</v>
      </c>
      <c r="EH242" s="196">
        <v>98217470.258435205</v>
      </c>
      <c r="EI242" s="198">
        <v>8184789.1882029334</v>
      </c>
      <c r="EK242" s="199">
        <v>10</v>
      </c>
    </row>
    <row r="243" spans="1:141" ht="13.8" x14ac:dyDescent="0.25">
      <c r="A243" s="30">
        <v>743</v>
      </c>
      <c r="B243" s="235" t="s">
        <v>286</v>
      </c>
      <c r="C243" s="180">
        <v>63781</v>
      </c>
      <c r="D243" s="180">
        <v>91409701.483948484</v>
      </c>
      <c r="E243" s="181">
        <v>18890007.091203902</v>
      </c>
      <c r="F243" s="200">
        <v>-2884901</v>
      </c>
      <c r="G243" s="181">
        <f t="shared" si="136"/>
        <v>88524800.483948484</v>
      </c>
      <c r="H243" s="183">
        <f t="shared" si="105"/>
        <v>1387.9493969042267</v>
      </c>
      <c r="I243" s="184">
        <v>27145054.852813765</v>
      </c>
      <c r="J243" s="181">
        <f t="shared" si="106"/>
        <v>115669855.33676225</v>
      </c>
      <c r="K243" s="183">
        <f t="shared" si="107"/>
        <v>1813.5472215356024</v>
      </c>
      <c r="L243" s="185">
        <v>1304992.7548000002</v>
      </c>
      <c r="M243" s="185">
        <v>1148296.8896000001</v>
      </c>
      <c r="N243" s="186">
        <v>-156695.86520000012</v>
      </c>
      <c r="O243" s="187">
        <v>-54072</v>
      </c>
      <c r="P243" s="159">
        <f t="shared" si="108"/>
        <v>115459087.47156225</v>
      </c>
      <c r="Q243" s="188">
        <v>2967243</v>
      </c>
      <c r="R243" s="189"/>
      <c r="S243" s="190"/>
      <c r="U243" s="184"/>
      <c r="W243" s="82">
        <v>742</v>
      </c>
      <c r="X243" s="82" t="s">
        <v>666</v>
      </c>
      <c r="Y243" s="192">
        <v>1005</v>
      </c>
      <c r="Z243" s="192">
        <v>4106615.3318723016</v>
      </c>
      <c r="AA243" s="192">
        <v>348767.5678928523</v>
      </c>
      <c r="AB243" s="192">
        <v>68926</v>
      </c>
      <c r="AD243" s="193">
        <f t="shared" si="126"/>
        <v>4175541.3318723016</v>
      </c>
      <c r="AE243" s="194"/>
      <c r="AF243" s="149">
        <v>681229.30806249741</v>
      </c>
      <c r="AG243" s="194"/>
      <c r="AH243" s="149">
        <f t="shared" si="127"/>
        <v>-16478.386707763402</v>
      </c>
      <c r="AI243" s="149">
        <v>-23567.92517505696</v>
      </c>
      <c r="AJ243" s="192"/>
      <c r="AK243" s="192">
        <f t="shared" si="128"/>
        <v>4840292.2532270355</v>
      </c>
      <c r="AL243" s="195">
        <f t="shared" si="109"/>
        <v>4816.2111972408311</v>
      </c>
      <c r="AM243" s="194"/>
      <c r="AN243" s="149">
        <v>0</v>
      </c>
      <c r="AP243" s="147">
        <f t="shared" si="110"/>
        <v>-77576.147326598875</v>
      </c>
      <c r="AQ243" s="148">
        <f t="shared" si="111"/>
        <v>-1.5774343884001788E-2</v>
      </c>
      <c r="AR243" s="149">
        <f t="shared" si="129"/>
        <v>-77.190196344874508</v>
      </c>
      <c r="AT243" s="82">
        <v>742</v>
      </c>
      <c r="AU243" s="82" t="s">
        <v>666</v>
      </c>
      <c r="AV243" s="192">
        <v>1005</v>
      </c>
      <c r="AW243" s="192">
        <v>4079650.7035626727</v>
      </c>
      <c r="AX243" s="192">
        <v>336416.37892289401</v>
      </c>
      <c r="AY243" s="192">
        <v>68926</v>
      </c>
      <c r="BA243" s="193">
        <f t="shared" si="130"/>
        <v>4148576.7035626727</v>
      </c>
      <c r="BB243" s="194"/>
      <c r="BC243" s="149">
        <v>681229.30806249741</v>
      </c>
      <c r="BD243" s="194"/>
      <c r="BE243" s="149">
        <v>-23567.92517505696</v>
      </c>
      <c r="BF243" s="192"/>
      <c r="BG243" s="192">
        <f t="shared" si="131"/>
        <v>4806238.086450113</v>
      </c>
      <c r="BH243" s="195">
        <f t="shared" si="112"/>
        <v>4782.3264541792169</v>
      </c>
      <c r="BI243" s="194"/>
      <c r="BJ243" s="149">
        <v>0</v>
      </c>
      <c r="BL243" s="147">
        <f t="shared" si="113"/>
        <v>-111630.31410352141</v>
      </c>
      <c r="BM243" s="148">
        <f t="shared" si="114"/>
        <v>-2.2698922584214434E-2</v>
      </c>
      <c r="BN243" s="149">
        <f t="shared" si="132"/>
        <v>-111.07493940648897</v>
      </c>
      <c r="BP243" s="82">
        <v>742</v>
      </c>
      <c r="BQ243" s="82" t="s">
        <v>666</v>
      </c>
      <c r="BR243" s="192">
        <v>1005</v>
      </c>
      <c r="BS243" s="192">
        <v>4049363.4745475063</v>
      </c>
      <c r="BT243" s="192">
        <v>304900.67976038734</v>
      </c>
      <c r="BU243" s="192">
        <v>68926</v>
      </c>
      <c r="BW243" s="193">
        <f t="shared" si="133"/>
        <v>4118289.4745475063</v>
      </c>
      <c r="BX243" s="194"/>
      <c r="BY243" s="149">
        <v>682016.28145007021</v>
      </c>
      <c r="BZ243" s="194"/>
      <c r="CA243" s="149">
        <v>-109600.43252140304</v>
      </c>
      <c r="CB243" s="192"/>
      <c r="CC243" s="192">
        <f t="shared" si="134"/>
        <v>4690705.3234761739</v>
      </c>
      <c r="CD243" s="195">
        <f t="shared" si="115"/>
        <v>4667.3684810708201</v>
      </c>
      <c r="CE243" s="194"/>
      <c r="CF243" s="149">
        <v>0</v>
      </c>
      <c r="CH243" s="147">
        <f t="shared" si="116"/>
        <v>-227163.07707746048</v>
      </c>
      <c r="CI243" s="148">
        <f t="shared" si="117"/>
        <v>-4.6191369629144073E-2</v>
      </c>
      <c r="CJ243" s="149">
        <f t="shared" si="135"/>
        <v>-226.03291251488605</v>
      </c>
      <c r="CL243" s="82">
        <v>742</v>
      </c>
      <c r="CM243" s="82" t="s">
        <v>666</v>
      </c>
      <c r="CN243" s="192">
        <v>1005</v>
      </c>
      <c r="CO243" s="192">
        <v>3930863.9528081669</v>
      </c>
      <c r="CP243" s="192">
        <v>235032.52091193848</v>
      </c>
      <c r="CQ243" s="192">
        <v>68926</v>
      </c>
      <c r="CS243" s="193">
        <f t="shared" si="118"/>
        <v>3999789.9528081669</v>
      </c>
      <c r="CT243" s="194"/>
      <c r="CU243" s="149">
        <v>682016.28145007021</v>
      </c>
      <c r="CV243" s="194"/>
      <c r="CW243" s="149">
        <v>-109600.43252140304</v>
      </c>
      <c r="CX243" s="192"/>
      <c r="CY243" s="192">
        <f t="shared" si="119"/>
        <v>4572205.8017368345</v>
      </c>
      <c r="CZ243" s="195">
        <f t="shared" si="120"/>
        <v>4549.4585091908802</v>
      </c>
      <c r="DA243" s="194"/>
      <c r="DB243" s="149">
        <v>0</v>
      </c>
      <c r="DD243" s="147">
        <f t="shared" si="121"/>
        <v>-345662.59881679993</v>
      </c>
      <c r="DE243" s="148">
        <f t="shared" si="122"/>
        <v>-7.0287077787174329E-2</v>
      </c>
      <c r="DF243" s="149">
        <f t="shared" si="123"/>
        <v>-343.9428843948258</v>
      </c>
      <c r="DH243" s="196">
        <v>32624.688000000002</v>
      </c>
      <c r="DI243" s="197">
        <v>24536.484100000001</v>
      </c>
      <c r="DJ243" s="198">
        <f t="shared" si="124"/>
        <v>-8088.2039000000004</v>
      </c>
      <c r="DL243" s="196" t="e">
        <f>#REF!+DJ243</f>
        <v>#REF!</v>
      </c>
      <c r="DM243" s="198" t="e">
        <f t="shared" si="125"/>
        <v>#REF!</v>
      </c>
      <c r="DN243" s="82">
        <v>742</v>
      </c>
      <c r="DO243" s="82" t="s">
        <v>285</v>
      </c>
      <c r="DP243" s="192">
        <v>1015</v>
      </c>
      <c r="DQ243" s="192">
        <v>4184610.8326411317</v>
      </c>
      <c r="DR243" s="192">
        <v>235032.52091193848</v>
      </c>
      <c r="DS243" s="192">
        <v>126902</v>
      </c>
      <c r="DU243" s="193">
        <v>4253536.8326411322</v>
      </c>
      <c r="DV243" s="194"/>
      <c r="DW243" s="149">
        <v>642488.12452452304</v>
      </c>
      <c r="DX243" s="194"/>
      <c r="DY243" s="149">
        <v>21843.443387979376</v>
      </c>
      <c r="DZ243" s="192"/>
      <c r="EA243" s="192">
        <v>4917868.4005536344</v>
      </c>
      <c r="EB243" s="195">
        <v>4845.1905424173738</v>
      </c>
      <c r="ED243" s="196"/>
      <c r="EE243" s="197"/>
      <c r="EF243" s="198">
        <v>-8088.2039000000004</v>
      </c>
      <c r="EH243" s="196">
        <v>4909780.1966536343</v>
      </c>
      <c r="EI243" s="198">
        <v>409148.34972113621</v>
      </c>
      <c r="EK243" s="199">
        <v>19</v>
      </c>
    </row>
    <row r="244" spans="1:141" ht="13.8" x14ac:dyDescent="0.25">
      <c r="A244" s="30">
        <v>746</v>
      </c>
      <c r="B244" s="235" t="s">
        <v>287</v>
      </c>
      <c r="C244" s="180">
        <v>4910</v>
      </c>
      <c r="D244" s="180">
        <v>17377663.221876472</v>
      </c>
      <c r="E244" s="181">
        <v>4708913.1678611543</v>
      </c>
      <c r="F244" s="182">
        <v>171789</v>
      </c>
      <c r="G244" s="181">
        <f t="shared" si="136"/>
        <v>17549452.221876472</v>
      </c>
      <c r="H244" s="183">
        <f t="shared" si="105"/>
        <v>3574.2265217671024</v>
      </c>
      <c r="I244" s="184">
        <v>2583697.2865263284</v>
      </c>
      <c r="J244" s="181">
        <f t="shared" si="106"/>
        <v>20133149.508402802</v>
      </c>
      <c r="K244" s="183">
        <f t="shared" si="107"/>
        <v>4100.4377817520981</v>
      </c>
      <c r="L244" s="185">
        <f>91044.352-28451</f>
        <v>62593.351999999999</v>
      </c>
      <c r="M244" s="185">
        <f>34212.7604</f>
        <v>34212.760399999999</v>
      </c>
      <c r="N244" s="186">
        <f>M244-L244</f>
        <v>-28380.5916</v>
      </c>
      <c r="O244" s="187">
        <v>701</v>
      </c>
      <c r="P244" s="159">
        <f t="shared" si="108"/>
        <v>20105469.916802801</v>
      </c>
      <c r="Q244" s="188">
        <v>338743</v>
      </c>
      <c r="R244" s="189"/>
      <c r="S244" s="190"/>
      <c r="U244" s="184"/>
      <c r="W244" s="82">
        <v>743</v>
      </c>
      <c r="X244" s="82" t="s">
        <v>667</v>
      </c>
      <c r="Y244" s="192">
        <v>63781</v>
      </c>
      <c r="Z244" s="192">
        <v>91452389.834541425</v>
      </c>
      <c r="AA244" s="192">
        <v>18890007.091203902</v>
      </c>
      <c r="AB244" s="192">
        <v>-2978503</v>
      </c>
      <c r="AD244" s="193">
        <f t="shared" si="126"/>
        <v>88473886.834541425</v>
      </c>
      <c r="AE244" s="194"/>
      <c r="AF244" s="149">
        <v>28125151.843311667</v>
      </c>
      <c r="AG244" s="194"/>
      <c r="AH244" s="149">
        <f t="shared" si="127"/>
        <v>-975001.64303347282</v>
      </c>
      <c r="AI244" s="149">
        <v>-1394479.0941060137</v>
      </c>
      <c r="AJ244" s="192"/>
      <c r="AK244" s="192">
        <f t="shared" si="128"/>
        <v>115624037.03481962</v>
      </c>
      <c r="AL244" s="195">
        <f t="shared" si="109"/>
        <v>1812.8288523983572</v>
      </c>
      <c r="AM244" s="194"/>
      <c r="AN244" s="149">
        <v>0</v>
      </c>
      <c r="AP244" s="147">
        <f t="shared" si="110"/>
        <v>-8578452.8458646834</v>
      </c>
      <c r="AQ244" s="148">
        <f t="shared" si="111"/>
        <v>-6.9068284010293302E-2</v>
      </c>
      <c r="AR244" s="149">
        <f t="shared" si="129"/>
        <v>-134.49856298685631</v>
      </c>
      <c r="AT244" s="82">
        <v>743</v>
      </c>
      <c r="AU244" s="82" t="s">
        <v>667</v>
      </c>
      <c r="AV244" s="192">
        <v>63781</v>
      </c>
      <c r="AW244" s="192">
        <v>90874330.45541878</v>
      </c>
      <c r="AX244" s="192">
        <v>19000102.228936493</v>
      </c>
      <c r="AY244" s="192">
        <v>-2978503</v>
      </c>
      <c r="BA244" s="193">
        <f t="shared" si="130"/>
        <v>87895827.45541878</v>
      </c>
      <c r="BB244" s="194"/>
      <c r="BC244" s="149">
        <v>28125151.843311667</v>
      </c>
      <c r="BD244" s="194"/>
      <c r="BE244" s="149">
        <v>-1394479.0941060137</v>
      </c>
      <c r="BF244" s="192"/>
      <c r="BG244" s="192">
        <f t="shared" si="131"/>
        <v>114626500.20462443</v>
      </c>
      <c r="BH244" s="195">
        <f t="shared" si="112"/>
        <v>1797.1888211947826</v>
      </c>
      <c r="BI244" s="194"/>
      <c r="BJ244" s="149">
        <v>0</v>
      </c>
      <c r="BL244" s="147">
        <f t="shared" si="113"/>
        <v>-9575989.6760598719</v>
      </c>
      <c r="BM244" s="148">
        <f t="shared" si="114"/>
        <v>-7.7099820504879499E-2</v>
      </c>
      <c r="BN244" s="149">
        <f t="shared" si="132"/>
        <v>-150.13859419043087</v>
      </c>
      <c r="BP244" s="82">
        <v>743</v>
      </c>
      <c r="BQ244" s="82" t="s">
        <v>667</v>
      </c>
      <c r="BR244" s="192">
        <v>63781</v>
      </c>
      <c r="BS244" s="192">
        <v>92070096.637268394</v>
      </c>
      <c r="BT244" s="192">
        <v>20120088.352622829</v>
      </c>
      <c r="BU244" s="192">
        <v>-2978503</v>
      </c>
      <c r="BW244" s="193">
        <f t="shared" si="133"/>
        <v>89091593.637268394</v>
      </c>
      <c r="BX244" s="194"/>
      <c r="BY244" s="149">
        <v>27829942.2746826</v>
      </c>
      <c r="BZ244" s="194"/>
      <c r="CA244" s="149">
        <v>-6484894.6490133284</v>
      </c>
      <c r="CB244" s="192"/>
      <c r="CC244" s="192">
        <f t="shared" si="134"/>
        <v>110436641.26293766</v>
      </c>
      <c r="CD244" s="195">
        <f t="shared" si="115"/>
        <v>1731.4974876991214</v>
      </c>
      <c r="CE244" s="194"/>
      <c r="CF244" s="149">
        <v>0</v>
      </c>
      <c r="CH244" s="147">
        <f t="shared" si="116"/>
        <v>-13765848.617746636</v>
      </c>
      <c r="CI244" s="148">
        <f t="shared" si="117"/>
        <v>-0.11083391831331935</v>
      </c>
      <c r="CJ244" s="149">
        <f t="shared" si="135"/>
        <v>-215.82992768609205</v>
      </c>
      <c r="CL244" s="82">
        <v>743</v>
      </c>
      <c r="CM244" s="82" t="s">
        <v>667</v>
      </c>
      <c r="CN244" s="192">
        <v>63781</v>
      </c>
      <c r="CO244" s="192">
        <v>86808439.040585294</v>
      </c>
      <c r="CP244" s="192">
        <v>17918915.558108252</v>
      </c>
      <c r="CQ244" s="192">
        <v>-2978503</v>
      </c>
      <c r="CS244" s="193">
        <f t="shared" si="118"/>
        <v>83829936.040585294</v>
      </c>
      <c r="CT244" s="194"/>
      <c r="CU244" s="149">
        <v>27829942.2746826</v>
      </c>
      <c r="CV244" s="194"/>
      <c r="CW244" s="149">
        <v>-6484894.6490133284</v>
      </c>
      <c r="CX244" s="192"/>
      <c r="CY244" s="192">
        <f t="shared" si="119"/>
        <v>105174983.66625457</v>
      </c>
      <c r="CZ244" s="195">
        <f t="shared" si="120"/>
        <v>1649.0017978121159</v>
      </c>
      <c r="DA244" s="194"/>
      <c r="DB244" s="149">
        <v>0</v>
      </c>
      <c r="DD244" s="147">
        <f t="shared" si="121"/>
        <v>-19027506.214429736</v>
      </c>
      <c r="DE244" s="148">
        <f t="shared" si="122"/>
        <v>-0.15319746192454434</v>
      </c>
      <c r="DF244" s="149">
        <f t="shared" si="123"/>
        <v>-298.32561757309759</v>
      </c>
      <c r="DH244" s="196">
        <v>1025693.0034799998</v>
      </c>
      <c r="DI244" s="197">
        <v>899014.05869999994</v>
      </c>
      <c r="DJ244" s="198">
        <f t="shared" si="124"/>
        <v>-126678.9447799999</v>
      </c>
      <c r="DL244" s="196" t="e">
        <f>#REF!+DJ244</f>
        <v>#REF!</v>
      </c>
      <c r="DM244" s="198" t="e">
        <f t="shared" si="125"/>
        <v>#REF!</v>
      </c>
      <c r="DN244" s="82">
        <v>743</v>
      </c>
      <c r="DO244" s="82" t="s">
        <v>286</v>
      </c>
      <c r="DP244" s="192">
        <v>63288</v>
      </c>
      <c r="DQ244" s="192">
        <v>99936676.837857425</v>
      </c>
      <c r="DR244" s="192">
        <v>17918915.558108203</v>
      </c>
      <c r="DS244" s="192">
        <v>-2953699</v>
      </c>
      <c r="DU244" s="193">
        <v>96958173.837857425</v>
      </c>
      <c r="DV244" s="194"/>
      <c r="DW244" s="149">
        <v>25951872.006495729</v>
      </c>
      <c r="DX244" s="194"/>
      <c r="DY244" s="149">
        <v>1292444.0363311491</v>
      </c>
      <c r="DZ244" s="192"/>
      <c r="EA244" s="192">
        <v>124202489.8806843</v>
      </c>
      <c r="EB244" s="195">
        <v>1962.4966799501374</v>
      </c>
      <c r="ED244" s="196"/>
      <c r="EE244" s="197"/>
      <c r="EF244" s="198">
        <v>-126678.9447799999</v>
      </c>
      <c r="EH244" s="196">
        <v>124075810.93590429</v>
      </c>
      <c r="EI244" s="198">
        <v>10339650.911325358</v>
      </c>
      <c r="EK244" s="199">
        <v>14</v>
      </c>
    </row>
    <row r="245" spans="1:141" ht="13.8" x14ac:dyDescent="0.25">
      <c r="A245" s="30">
        <v>747</v>
      </c>
      <c r="B245" s="235" t="s">
        <v>878</v>
      </c>
      <c r="C245" s="180">
        <v>1437</v>
      </c>
      <c r="D245" s="180">
        <v>4695096.1463684412</v>
      </c>
      <c r="E245" s="181">
        <v>1578887.8396996071</v>
      </c>
      <c r="F245" s="200">
        <v>-247569</v>
      </c>
      <c r="G245" s="181">
        <f t="shared" si="136"/>
        <v>4447527.1463684412</v>
      </c>
      <c r="H245" s="183">
        <f t="shared" si="105"/>
        <v>3095.0084525876418</v>
      </c>
      <c r="I245" s="184">
        <v>992977.47198719124</v>
      </c>
      <c r="J245" s="181">
        <f t="shared" si="106"/>
        <v>5440504.6183556328</v>
      </c>
      <c r="K245" s="183">
        <f t="shared" si="107"/>
        <v>3786.0157399830432</v>
      </c>
      <c r="L245" s="185">
        <v>137989.09600000002</v>
      </c>
      <c r="M245" s="185">
        <v>136566.52799999999</v>
      </c>
      <c r="N245" s="186">
        <v>-1422.5680000000284</v>
      </c>
      <c r="O245" s="187">
        <v>724</v>
      </c>
      <c r="P245" s="159">
        <f t="shared" si="108"/>
        <v>5439806.0503556328</v>
      </c>
      <c r="Q245" s="188">
        <v>75487</v>
      </c>
      <c r="R245" s="189"/>
      <c r="S245" s="190"/>
      <c r="U245" s="184"/>
      <c r="W245" s="82">
        <v>746</v>
      </c>
      <c r="X245" s="82" t="s">
        <v>668</v>
      </c>
      <c r="Y245" s="192">
        <v>4910</v>
      </c>
      <c r="Z245" s="192">
        <v>17384071.863205854</v>
      </c>
      <c r="AA245" s="192">
        <v>4708913.1678611524</v>
      </c>
      <c r="AB245" s="192">
        <v>161620</v>
      </c>
      <c r="AD245" s="193">
        <f t="shared" si="126"/>
        <v>17545691.863205854</v>
      </c>
      <c r="AE245" s="194"/>
      <c r="AF245" s="149">
        <v>2639553.9875630755</v>
      </c>
      <c r="AG245" s="194"/>
      <c r="AH245" s="149">
        <f t="shared" si="127"/>
        <v>-56840.60851611619</v>
      </c>
      <c r="AI245" s="149">
        <v>-81295.288924212698</v>
      </c>
      <c r="AJ245" s="192"/>
      <c r="AK245" s="192">
        <f t="shared" si="128"/>
        <v>20128405.242252816</v>
      </c>
      <c r="AL245" s="195">
        <f t="shared" si="109"/>
        <v>4099.47153610037</v>
      </c>
      <c r="AM245" s="194"/>
      <c r="AN245" s="149">
        <v>0</v>
      </c>
      <c r="AP245" s="147">
        <f t="shared" si="110"/>
        <v>-815495.86017885432</v>
      </c>
      <c r="AQ245" s="148">
        <f t="shared" si="111"/>
        <v>-3.8937151975195872E-2</v>
      </c>
      <c r="AR245" s="149">
        <f t="shared" si="129"/>
        <v>-166.08876989386036</v>
      </c>
      <c r="AT245" s="82">
        <v>746</v>
      </c>
      <c r="AU245" s="82" t="s">
        <v>668</v>
      </c>
      <c r="AV245" s="192">
        <v>4910</v>
      </c>
      <c r="AW245" s="192">
        <v>17339247.137203347</v>
      </c>
      <c r="AX245" s="192">
        <v>4701419.2516179346</v>
      </c>
      <c r="AY245" s="192">
        <v>161620</v>
      </c>
      <c r="BA245" s="193">
        <f t="shared" si="130"/>
        <v>17500867.137203347</v>
      </c>
      <c r="BB245" s="194"/>
      <c r="BC245" s="149">
        <v>2639553.9875630755</v>
      </c>
      <c r="BD245" s="194"/>
      <c r="BE245" s="149">
        <v>-81295.288924212698</v>
      </c>
      <c r="BF245" s="192"/>
      <c r="BG245" s="192">
        <f t="shared" si="131"/>
        <v>20059125.835842211</v>
      </c>
      <c r="BH245" s="195">
        <f t="shared" si="112"/>
        <v>4085.3616773609392</v>
      </c>
      <c r="BI245" s="194"/>
      <c r="BJ245" s="149">
        <v>0</v>
      </c>
      <c r="BL245" s="147">
        <f t="shared" si="113"/>
        <v>-884775.26658945903</v>
      </c>
      <c r="BM245" s="148">
        <f t="shared" si="114"/>
        <v>-4.2245007855137989E-2</v>
      </c>
      <c r="BN245" s="149">
        <f t="shared" si="132"/>
        <v>-180.19862863329104</v>
      </c>
      <c r="BP245" s="82">
        <v>746</v>
      </c>
      <c r="BQ245" s="82" t="s">
        <v>668</v>
      </c>
      <c r="BR245" s="192">
        <v>4910</v>
      </c>
      <c r="BS245" s="192">
        <v>17412743.419386826</v>
      </c>
      <c r="BT245" s="192">
        <v>4777163.3839871315</v>
      </c>
      <c r="BU245" s="192">
        <v>161620</v>
      </c>
      <c r="BW245" s="193">
        <f t="shared" si="133"/>
        <v>17574363.419386826</v>
      </c>
      <c r="BX245" s="194"/>
      <c r="BY245" s="149">
        <v>2629968.4770281911</v>
      </c>
      <c r="BZ245" s="194"/>
      <c r="CA245" s="149">
        <v>-378056.14036300522</v>
      </c>
      <c r="CB245" s="192"/>
      <c r="CC245" s="192">
        <f t="shared" si="134"/>
        <v>19826275.756052013</v>
      </c>
      <c r="CD245" s="195">
        <f t="shared" si="115"/>
        <v>4037.9380358558074</v>
      </c>
      <c r="CE245" s="194"/>
      <c r="CF245" s="149">
        <v>0</v>
      </c>
      <c r="CH245" s="147">
        <f t="shared" si="116"/>
        <v>-1117625.3463796563</v>
      </c>
      <c r="CI245" s="148">
        <f t="shared" si="117"/>
        <v>-5.3362806714642844E-2</v>
      </c>
      <c r="CJ245" s="149">
        <f t="shared" si="135"/>
        <v>-227.62227013842289</v>
      </c>
      <c r="CL245" s="82">
        <v>746</v>
      </c>
      <c r="CM245" s="82" t="s">
        <v>668</v>
      </c>
      <c r="CN245" s="192">
        <v>4910</v>
      </c>
      <c r="CO245" s="192">
        <v>17062008.897151425</v>
      </c>
      <c r="CP245" s="192">
        <v>4693045.7432922684</v>
      </c>
      <c r="CQ245" s="192">
        <v>161620</v>
      </c>
      <c r="CS245" s="193">
        <f t="shared" si="118"/>
        <v>17223628.897151425</v>
      </c>
      <c r="CT245" s="194"/>
      <c r="CU245" s="149">
        <v>2629968.4770281911</v>
      </c>
      <c r="CV245" s="194"/>
      <c r="CW245" s="149">
        <v>-378056.14036300522</v>
      </c>
      <c r="CX245" s="192"/>
      <c r="CY245" s="192">
        <f t="shared" si="119"/>
        <v>19475541.233816613</v>
      </c>
      <c r="CZ245" s="195">
        <f t="shared" si="120"/>
        <v>3966.5053429361737</v>
      </c>
      <c r="DA245" s="194"/>
      <c r="DB245" s="149">
        <v>0</v>
      </c>
      <c r="DD245" s="147">
        <f t="shared" si="121"/>
        <v>-1468359.8686150573</v>
      </c>
      <c r="DE245" s="148">
        <f t="shared" si="122"/>
        <v>-7.0109186508934329E-2</v>
      </c>
      <c r="DF245" s="149">
        <f t="shared" si="123"/>
        <v>-299.0549630580565</v>
      </c>
      <c r="DH245" s="196">
        <v>56508.678339999999</v>
      </c>
      <c r="DI245" s="197">
        <v>32692.656100000004</v>
      </c>
      <c r="DJ245" s="198">
        <f t="shared" si="124"/>
        <v>-23816.022239999995</v>
      </c>
      <c r="DL245" s="196" t="e">
        <f>#REF!+DJ245</f>
        <v>#REF!</v>
      </c>
      <c r="DM245" s="198" t="e">
        <f t="shared" si="125"/>
        <v>#REF!</v>
      </c>
      <c r="DN245" s="82">
        <v>746</v>
      </c>
      <c r="DO245" s="82" t="s">
        <v>287</v>
      </c>
      <c r="DP245" s="192">
        <v>4980</v>
      </c>
      <c r="DQ245" s="192">
        <v>18237216.448560975</v>
      </c>
      <c r="DR245" s="192">
        <v>4693045.7432922684</v>
      </c>
      <c r="DS245" s="192">
        <v>131903</v>
      </c>
      <c r="DU245" s="193">
        <v>18398836.448560975</v>
      </c>
      <c r="DV245" s="194"/>
      <c r="DW245" s="149">
        <v>2469717.8030296229</v>
      </c>
      <c r="DX245" s="194"/>
      <c r="DY245" s="149">
        <v>75346.85084107233</v>
      </c>
      <c r="DZ245" s="192"/>
      <c r="EA245" s="192">
        <v>20943901.10243167</v>
      </c>
      <c r="EB245" s="195">
        <v>4205.6026310103753</v>
      </c>
      <c r="ED245" s="196"/>
      <c r="EE245" s="197"/>
      <c r="EF245" s="198">
        <v>-23816.022239999995</v>
      </c>
      <c r="EH245" s="196">
        <v>20920085.080191668</v>
      </c>
      <c r="EI245" s="198">
        <v>1743340.4233493058</v>
      </c>
      <c r="EK245" s="199">
        <v>17</v>
      </c>
    </row>
    <row r="246" spans="1:141" ht="13.8" x14ac:dyDescent="0.25">
      <c r="A246" s="30">
        <v>748</v>
      </c>
      <c r="B246" s="235" t="s">
        <v>289</v>
      </c>
      <c r="C246" s="180">
        <v>5145</v>
      </c>
      <c r="D246" s="180">
        <v>16088668.901995581</v>
      </c>
      <c r="E246" s="181">
        <v>4802816.7192241792</v>
      </c>
      <c r="F246" s="200">
        <v>-238416</v>
      </c>
      <c r="G246" s="181">
        <f t="shared" si="136"/>
        <v>15850252.901995581</v>
      </c>
      <c r="H246" s="183">
        <f t="shared" si="105"/>
        <v>3080.7099906696949</v>
      </c>
      <c r="I246" s="184">
        <v>2764334.7361441148</v>
      </c>
      <c r="J246" s="181">
        <f t="shared" si="106"/>
        <v>18614587.638139695</v>
      </c>
      <c r="K246" s="183">
        <f t="shared" si="107"/>
        <v>3617.9956536714662</v>
      </c>
      <c r="L246" s="185">
        <v>96051.791360000017</v>
      </c>
      <c r="M246" s="185">
        <v>466815.68919999996</v>
      </c>
      <c r="N246" s="186">
        <v>370763.89783999993</v>
      </c>
      <c r="O246" s="187">
        <v>739</v>
      </c>
      <c r="P246" s="159">
        <f t="shared" si="108"/>
        <v>18986090.535979696</v>
      </c>
      <c r="Q246" s="188">
        <v>357041</v>
      </c>
      <c r="R246" s="189"/>
      <c r="S246" s="190"/>
      <c r="U246" s="184"/>
      <c r="W246" s="82">
        <v>747</v>
      </c>
      <c r="X246" s="82" t="s">
        <v>669</v>
      </c>
      <c r="Y246" s="192">
        <v>1437</v>
      </c>
      <c r="Z246" s="192">
        <v>4697507.2773426175</v>
      </c>
      <c r="AA246" s="192">
        <v>1578887.8396996071</v>
      </c>
      <c r="AB246" s="192">
        <v>-199558</v>
      </c>
      <c r="AD246" s="193">
        <f t="shared" si="126"/>
        <v>4497949.2773426175</v>
      </c>
      <c r="AE246" s="194"/>
      <c r="AF246" s="149">
        <v>1010095.5031029467</v>
      </c>
      <c r="AG246" s="194"/>
      <c r="AH246" s="149">
        <f t="shared" si="127"/>
        <v>-19267.562434513678</v>
      </c>
      <c r="AI246" s="149">
        <v>-27557.095109827707</v>
      </c>
      <c r="AJ246" s="192"/>
      <c r="AK246" s="192">
        <f t="shared" si="128"/>
        <v>5488777.2180110505</v>
      </c>
      <c r="AL246" s="195">
        <f t="shared" si="109"/>
        <v>3819.608363264475</v>
      </c>
      <c r="AM246" s="194"/>
      <c r="AN246" s="149">
        <v>0</v>
      </c>
      <c r="AP246" s="147">
        <f t="shared" si="110"/>
        <v>-55263.646351901814</v>
      </c>
      <c r="AQ246" s="148">
        <f t="shared" si="111"/>
        <v>-9.9681167047552029E-3</v>
      </c>
      <c r="AR246" s="149">
        <f t="shared" si="129"/>
        <v>-38.457652297774402</v>
      </c>
      <c r="AT246" s="82">
        <v>747</v>
      </c>
      <c r="AU246" s="82" t="s">
        <v>669</v>
      </c>
      <c r="AV246" s="192">
        <v>1437</v>
      </c>
      <c r="AW246" s="192">
        <v>4669124.7449708506</v>
      </c>
      <c r="AX246" s="192">
        <v>1571426.389434827</v>
      </c>
      <c r="AY246" s="192">
        <v>-199558</v>
      </c>
      <c r="BA246" s="193">
        <f t="shared" si="130"/>
        <v>4469566.7449708506</v>
      </c>
      <c r="BB246" s="194"/>
      <c r="BC246" s="149">
        <v>1010095.5031029467</v>
      </c>
      <c r="BD246" s="194"/>
      <c r="BE246" s="149">
        <v>-27557.095109827707</v>
      </c>
      <c r="BF246" s="192"/>
      <c r="BG246" s="192">
        <f t="shared" si="131"/>
        <v>5452105.1529639699</v>
      </c>
      <c r="BH246" s="195">
        <f t="shared" si="112"/>
        <v>3794.0884850132011</v>
      </c>
      <c r="BI246" s="194"/>
      <c r="BJ246" s="149">
        <v>0</v>
      </c>
      <c r="BL246" s="147">
        <f t="shared" si="113"/>
        <v>-91935.711398982443</v>
      </c>
      <c r="BM246" s="148">
        <f t="shared" si="114"/>
        <v>-1.6582798296084795E-2</v>
      </c>
      <c r="BN246" s="149">
        <f t="shared" si="132"/>
        <v>-63.977530549048325</v>
      </c>
      <c r="BP246" s="82">
        <v>747</v>
      </c>
      <c r="BQ246" s="82" t="s">
        <v>669</v>
      </c>
      <c r="BR246" s="192">
        <v>1437</v>
      </c>
      <c r="BS246" s="192">
        <v>4712256.1411509812</v>
      </c>
      <c r="BT246" s="192">
        <v>1613894.4952832642</v>
      </c>
      <c r="BU246" s="192">
        <v>-199558</v>
      </c>
      <c r="BW246" s="193">
        <f t="shared" si="133"/>
        <v>4512698.1411509812</v>
      </c>
      <c r="BX246" s="194"/>
      <c r="BY246" s="149">
        <v>1014948.5300157086</v>
      </c>
      <c r="BZ246" s="194"/>
      <c r="CA246" s="149">
        <v>-128151.69433188163</v>
      </c>
      <c r="CB246" s="192"/>
      <c r="CC246" s="192">
        <f t="shared" si="134"/>
        <v>5399494.9768348085</v>
      </c>
      <c r="CD246" s="195">
        <f t="shared" si="115"/>
        <v>3757.4773673171944</v>
      </c>
      <c r="CE246" s="194"/>
      <c r="CF246" s="149">
        <v>0</v>
      </c>
      <c r="CH246" s="147">
        <f t="shared" si="116"/>
        <v>-144545.88752814382</v>
      </c>
      <c r="CI246" s="148">
        <f t="shared" si="117"/>
        <v>-2.6072298358636489E-2</v>
      </c>
      <c r="CJ246" s="149">
        <f t="shared" si="135"/>
        <v>-100.58864824505486</v>
      </c>
      <c r="CL246" s="82">
        <v>747</v>
      </c>
      <c r="CM246" s="82" t="s">
        <v>669</v>
      </c>
      <c r="CN246" s="192">
        <v>1437</v>
      </c>
      <c r="CO246" s="192">
        <v>4517938.5871674605</v>
      </c>
      <c r="CP246" s="192">
        <v>1563613.5268186629</v>
      </c>
      <c r="CQ246" s="192">
        <v>-199558</v>
      </c>
      <c r="CS246" s="193">
        <f t="shared" si="118"/>
        <v>4318380.5871674605</v>
      </c>
      <c r="CT246" s="194"/>
      <c r="CU246" s="149">
        <v>1014948.5300157086</v>
      </c>
      <c r="CV246" s="194"/>
      <c r="CW246" s="149">
        <v>-128151.69433188163</v>
      </c>
      <c r="CX246" s="192"/>
      <c r="CY246" s="192">
        <f t="shared" si="119"/>
        <v>5205177.4228512878</v>
      </c>
      <c r="CZ246" s="195">
        <f t="shared" si="120"/>
        <v>3622.2529038631092</v>
      </c>
      <c r="DA246" s="194"/>
      <c r="DB246" s="149">
        <v>0</v>
      </c>
      <c r="DD246" s="147">
        <f t="shared" si="121"/>
        <v>-338863.44151166454</v>
      </c>
      <c r="DE246" s="148">
        <f t="shared" si="122"/>
        <v>-6.1122103859276342E-2</v>
      </c>
      <c r="DF246" s="149">
        <f t="shared" si="123"/>
        <v>-235.81311169914025</v>
      </c>
      <c r="DH246" s="196">
        <v>190310.68000000002</v>
      </c>
      <c r="DI246" s="197">
        <v>115545.77</v>
      </c>
      <c r="DJ246" s="198">
        <f t="shared" si="124"/>
        <v>-74764.910000000018</v>
      </c>
      <c r="DL246" s="196" t="e">
        <f>#REF!+DJ246</f>
        <v>#REF!</v>
      </c>
      <c r="DM246" s="198" t="e">
        <f t="shared" si="125"/>
        <v>#REF!</v>
      </c>
      <c r="DN246" s="82">
        <v>747</v>
      </c>
      <c r="DO246" s="82" t="s">
        <v>878</v>
      </c>
      <c r="DP246" s="192">
        <v>1458</v>
      </c>
      <c r="DQ246" s="192">
        <v>4762908.4371073749</v>
      </c>
      <c r="DR246" s="192">
        <v>1563613.5268186629</v>
      </c>
      <c r="DS246" s="192">
        <v>-200738</v>
      </c>
      <c r="DU246" s="193">
        <v>4563350.4371073749</v>
      </c>
      <c r="DV246" s="194"/>
      <c r="DW246" s="149">
        <v>955149.70302045345</v>
      </c>
      <c r="DX246" s="194"/>
      <c r="DY246" s="149">
        <v>25540.724235123675</v>
      </c>
      <c r="DZ246" s="192"/>
      <c r="EA246" s="192">
        <v>5544040.8643629523</v>
      </c>
      <c r="EB246" s="195">
        <v>3802.49716348625</v>
      </c>
      <c r="ED246" s="196"/>
      <c r="EE246" s="197"/>
      <c r="EF246" s="198">
        <v>-74764.910000000018</v>
      </c>
      <c r="EH246" s="196">
        <v>5469275.9543629522</v>
      </c>
      <c r="EI246" s="198">
        <v>455772.99619691266</v>
      </c>
      <c r="EK246" s="199">
        <v>4</v>
      </c>
    </row>
    <row r="247" spans="1:141" ht="13.8" x14ac:dyDescent="0.25">
      <c r="A247" s="30">
        <v>749</v>
      </c>
      <c r="B247" s="235" t="s">
        <v>290</v>
      </c>
      <c r="C247" s="180">
        <v>21423</v>
      </c>
      <c r="D247" s="180">
        <v>34326811.592456795</v>
      </c>
      <c r="E247" s="181">
        <v>6123115.8642573655</v>
      </c>
      <c r="F247" s="200">
        <v>-1819516</v>
      </c>
      <c r="G247" s="181">
        <f t="shared" si="136"/>
        <v>32507295.592456795</v>
      </c>
      <c r="H247" s="183">
        <f t="shared" si="105"/>
        <v>1517.401652077524</v>
      </c>
      <c r="I247" s="184">
        <v>8344703.3805903411</v>
      </c>
      <c r="J247" s="181">
        <f t="shared" si="106"/>
        <v>40851998.973047137</v>
      </c>
      <c r="K247" s="183">
        <f t="shared" si="107"/>
        <v>1906.9224185710282</v>
      </c>
      <c r="L247" s="185">
        <v>519773.62813600001</v>
      </c>
      <c r="M247" s="185">
        <v>812641.97</v>
      </c>
      <c r="N247" s="186">
        <v>292868.34186399996</v>
      </c>
      <c r="O247" s="187">
        <v>7340</v>
      </c>
      <c r="P247" s="159">
        <f t="shared" si="108"/>
        <v>41152207.314911135</v>
      </c>
      <c r="Q247" s="188">
        <v>1199257</v>
      </c>
      <c r="R247" s="189"/>
      <c r="S247" s="190"/>
      <c r="U247" s="184"/>
      <c r="W247" s="82">
        <v>748</v>
      </c>
      <c r="X247" s="82" t="s">
        <v>670</v>
      </c>
      <c r="Y247" s="192">
        <v>5145</v>
      </c>
      <c r="Z247" s="192">
        <v>16085019.677264232</v>
      </c>
      <c r="AA247" s="192">
        <v>4802816.7192241782</v>
      </c>
      <c r="AB247" s="192">
        <v>57154</v>
      </c>
      <c r="AD247" s="193">
        <f t="shared" si="126"/>
        <v>16142173.677264232</v>
      </c>
      <c r="AE247" s="194"/>
      <c r="AF247" s="149">
        <v>2834027.4181715189</v>
      </c>
      <c r="AG247" s="194"/>
      <c r="AH247" s="149">
        <f t="shared" si="127"/>
        <v>-63893.623347183981</v>
      </c>
      <c r="AI247" s="149">
        <v>-91382.740368646875</v>
      </c>
      <c r="AJ247" s="192"/>
      <c r="AK247" s="192">
        <f t="shared" si="128"/>
        <v>18912307.472088564</v>
      </c>
      <c r="AL247" s="195">
        <f t="shared" si="109"/>
        <v>3675.8615106100224</v>
      </c>
      <c r="AM247" s="194"/>
      <c r="AN247" s="149">
        <v>0</v>
      </c>
      <c r="AP247" s="147">
        <f t="shared" si="110"/>
        <v>-885264.01648750901</v>
      </c>
      <c r="AQ247" s="148">
        <f t="shared" si="111"/>
        <v>-4.4715788347997075E-2</v>
      </c>
      <c r="AR247" s="149">
        <f t="shared" si="129"/>
        <v>-172.06297696550223</v>
      </c>
      <c r="AT247" s="82">
        <v>748</v>
      </c>
      <c r="AU247" s="82" t="s">
        <v>670</v>
      </c>
      <c r="AV247" s="192">
        <v>5145</v>
      </c>
      <c r="AW247" s="192">
        <v>16037457.091308668</v>
      </c>
      <c r="AX247" s="192">
        <v>4811825.5606609089</v>
      </c>
      <c r="AY247" s="192">
        <v>57154</v>
      </c>
      <c r="BA247" s="193">
        <f t="shared" si="130"/>
        <v>16094611.091308668</v>
      </c>
      <c r="BB247" s="194"/>
      <c r="BC247" s="149">
        <v>2834027.4181715189</v>
      </c>
      <c r="BD247" s="194"/>
      <c r="BE247" s="149">
        <v>-91382.740368646875</v>
      </c>
      <c r="BF247" s="192"/>
      <c r="BG247" s="192">
        <f t="shared" si="131"/>
        <v>18837255.76911154</v>
      </c>
      <c r="BH247" s="195">
        <f t="shared" si="112"/>
        <v>3661.2742019653138</v>
      </c>
      <c r="BI247" s="194"/>
      <c r="BJ247" s="149">
        <v>0</v>
      </c>
      <c r="BL247" s="147">
        <f t="shared" si="113"/>
        <v>-960315.71946453303</v>
      </c>
      <c r="BM247" s="148">
        <f t="shared" si="114"/>
        <v>-4.850674336590579E-2</v>
      </c>
      <c r="BN247" s="149">
        <f t="shared" si="132"/>
        <v>-186.65028561021049</v>
      </c>
      <c r="BP247" s="82">
        <v>748</v>
      </c>
      <c r="BQ247" s="82" t="s">
        <v>670</v>
      </c>
      <c r="BR247" s="192">
        <v>5145</v>
      </c>
      <c r="BS247" s="192">
        <v>16150188.672305971</v>
      </c>
      <c r="BT247" s="192">
        <v>4923708.3927353537</v>
      </c>
      <c r="BU247" s="192">
        <v>57154</v>
      </c>
      <c r="BW247" s="193">
        <f t="shared" si="133"/>
        <v>16207342.672305971</v>
      </c>
      <c r="BX247" s="194"/>
      <c r="BY247" s="149">
        <v>2824436.7872698647</v>
      </c>
      <c r="BZ247" s="194"/>
      <c r="CA247" s="149">
        <v>-424966.89016964217</v>
      </c>
      <c r="CB247" s="192"/>
      <c r="CC247" s="192">
        <f t="shared" si="134"/>
        <v>18606812.569406193</v>
      </c>
      <c r="CD247" s="195">
        <f t="shared" si="115"/>
        <v>3616.484464413254</v>
      </c>
      <c r="CE247" s="194"/>
      <c r="CF247" s="149">
        <v>0</v>
      </c>
      <c r="CH247" s="147">
        <f t="shared" si="116"/>
        <v>-1190758.9191698804</v>
      </c>
      <c r="CI247" s="148">
        <f t="shared" si="117"/>
        <v>-6.0146716472623533E-2</v>
      </c>
      <c r="CJ247" s="149">
        <f t="shared" si="135"/>
        <v>-231.44002316227025</v>
      </c>
      <c r="CL247" s="82">
        <v>748</v>
      </c>
      <c r="CM247" s="82" t="s">
        <v>670</v>
      </c>
      <c r="CN247" s="192">
        <v>5145</v>
      </c>
      <c r="CO247" s="192">
        <v>15752796.377350006</v>
      </c>
      <c r="CP247" s="192">
        <v>4818910.1626431476</v>
      </c>
      <c r="CQ247" s="192">
        <v>57154</v>
      </c>
      <c r="CS247" s="193">
        <f t="shared" si="118"/>
        <v>15809950.377350006</v>
      </c>
      <c r="CT247" s="194"/>
      <c r="CU247" s="149">
        <v>2824436.7872698647</v>
      </c>
      <c r="CV247" s="194"/>
      <c r="CW247" s="149">
        <v>-424966.89016964217</v>
      </c>
      <c r="CX247" s="192"/>
      <c r="CY247" s="192">
        <f t="shared" si="119"/>
        <v>18209420.274450228</v>
      </c>
      <c r="CZ247" s="195">
        <f t="shared" si="120"/>
        <v>3539.2459231195776</v>
      </c>
      <c r="DA247" s="194"/>
      <c r="DB247" s="149">
        <v>0</v>
      </c>
      <c r="DD247" s="147">
        <f t="shared" si="121"/>
        <v>-1588151.2141258456</v>
      </c>
      <c r="DE247" s="148">
        <f t="shared" si="122"/>
        <v>-8.0219496368141283E-2</v>
      </c>
      <c r="DF247" s="149">
        <f t="shared" si="123"/>
        <v>-308.67856445594668</v>
      </c>
      <c r="DH247" s="196">
        <v>110108.32200000001</v>
      </c>
      <c r="DI247" s="197">
        <v>381980.72200000007</v>
      </c>
      <c r="DJ247" s="198">
        <f t="shared" si="124"/>
        <v>271872.40000000002</v>
      </c>
      <c r="DL247" s="196" t="e">
        <f>#REF!+DJ247</f>
        <v>#REF!</v>
      </c>
      <c r="DM247" s="198" t="e">
        <f t="shared" si="125"/>
        <v>#REF!</v>
      </c>
      <c r="DN247" s="82">
        <v>748</v>
      </c>
      <c r="DO247" s="82" t="s">
        <v>289</v>
      </c>
      <c r="DP247" s="192">
        <v>5249</v>
      </c>
      <c r="DQ247" s="192">
        <v>17006688.490009874</v>
      </c>
      <c r="DR247" s="192">
        <v>4818910.1626431476</v>
      </c>
      <c r="DS247" s="192">
        <v>-16776</v>
      </c>
      <c r="DU247" s="193">
        <v>17063842.490009874</v>
      </c>
      <c r="DV247" s="194"/>
      <c r="DW247" s="149">
        <v>2649032.804844561</v>
      </c>
      <c r="DX247" s="194"/>
      <c r="DY247" s="149">
        <v>84696.193721635937</v>
      </c>
      <c r="DZ247" s="192"/>
      <c r="EA247" s="192">
        <v>19797571.488576073</v>
      </c>
      <c r="EB247" s="195">
        <v>3771.6844139028526</v>
      </c>
      <c r="ED247" s="196"/>
      <c r="EE247" s="197"/>
      <c r="EF247" s="198">
        <v>271872.40000000002</v>
      </c>
      <c r="EH247" s="196">
        <v>20069443.888576072</v>
      </c>
      <c r="EI247" s="198">
        <v>1672453.6573813392</v>
      </c>
      <c r="EK247" s="199">
        <v>17</v>
      </c>
    </row>
    <row r="248" spans="1:141" ht="13.8" x14ac:dyDescent="0.25">
      <c r="A248" s="30">
        <v>751</v>
      </c>
      <c r="B248" s="235" t="s">
        <v>291</v>
      </c>
      <c r="C248" s="180">
        <v>2988</v>
      </c>
      <c r="D248" s="180">
        <v>7649429.5286928192</v>
      </c>
      <c r="E248" s="181">
        <v>1714604.3125861816</v>
      </c>
      <c r="F248" s="182">
        <v>297867</v>
      </c>
      <c r="G248" s="181">
        <f t="shared" si="136"/>
        <v>7947296.5286928192</v>
      </c>
      <c r="H248" s="183">
        <f t="shared" si="105"/>
        <v>2659.737794073902</v>
      </c>
      <c r="I248" s="184">
        <v>1485765.8996604984</v>
      </c>
      <c r="J248" s="181">
        <f t="shared" si="106"/>
        <v>9433062.4283533171</v>
      </c>
      <c r="K248" s="183">
        <f t="shared" si="107"/>
        <v>3156.982071068714</v>
      </c>
      <c r="L248" s="185">
        <v>36986.768000000004</v>
      </c>
      <c r="M248" s="185">
        <v>30016.184799999999</v>
      </c>
      <c r="N248" s="186">
        <v>-6970.5832000000046</v>
      </c>
      <c r="O248" s="187">
        <v>3</v>
      </c>
      <c r="P248" s="159">
        <f t="shared" si="108"/>
        <v>9426094.8451533169</v>
      </c>
      <c r="Q248" s="188">
        <v>208102</v>
      </c>
      <c r="R248" s="189"/>
      <c r="S248" s="190"/>
      <c r="U248" s="184"/>
      <c r="W248" s="82">
        <v>749</v>
      </c>
      <c r="X248" s="82" t="s">
        <v>671</v>
      </c>
      <c r="Y248" s="192">
        <v>21423</v>
      </c>
      <c r="Z248" s="192">
        <v>34294813.359831139</v>
      </c>
      <c r="AA248" s="192">
        <v>6123115.8642573655</v>
      </c>
      <c r="AB248" s="192">
        <v>-1711257</v>
      </c>
      <c r="AD248" s="193">
        <f t="shared" si="126"/>
        <v>32583556.359831139</v>
      </c>
      <c r="AE248" s="194"/>
      <c r="AF248" s="149">
        <v>8691456.1263958663</v>
      </c>
      <c r="AG248" s="194"/>
      <c r="AH248" s="149">
        <f t="shared" si="127"/>
        <v>-324336.49689953745</v>
      </c>
      <c r="AI248" s="149">
        <v>-463876.61765864078</v>
      </c>
      <c r="AJ248" s="192"/>
      <c r="AK248" s="192">
        <f t="shared" si="128"/>
        <v>40950675.989327468</v>
      </c>
      <c r="AL248" s="195">
        <f t="shared" si="109"/>
        <v>1911.5285435899486</v>
      </c>
      <c r="AM248" s="194"/>
      <c r="AN248" s="149">
        <v>0</v>
      </c>
      <c r="AP248" s="147">
        <f t="shared" si="110"/>
        <v>-2927984.1963891387</v>
      </c>
      <c r="AQ248" s="148">
        <f t="shared" si="111"/>
        <v>-6.6729115793336305E-2</v>
      </c>
      <c r="AR248" s="149">
        <f t="shared" si="129"/>
        <v>-136.67479794562567</v>
      </c>
      <c r="AT248" s="82">
        <v>749</v>
      </c>
      <c r="AU248" s="82" t="s">
        <v>671</v>
      </c>
      <c r="AV248" s="192">
        <v>21423</v>
      </c>
      <c r="AW248" s="192">
        <v>34050401.219261289</v>
      </c>
      <c r="AX248" s="192">
        <v>6094532.7908452237</v>
      </c>
      <c r="AY248" s="192">
        <v>-1711257</v>
      </c>
      <c r="BA248" s="193">
        <f t="shared" si="130"/>
        <v>32339144.219261289</v>
      </c>
      <c r="BB248" s="194"/>
      <c r="BC248" s="149">
        <v>8691456.1263958663</v>
      </c>
      <c r="BD248" s="194"/>
      <c r="BE248" s="149">
        <v>-463876.61765864078</v>
      </c>
      <c r="BF248" s="192"/>
      <c r="BG248" s="192">
        <f t="shared" si="131"/>
        <v>40566723.727998517</v>
      </c>
      <c r="BH248" s="195">
        <f t="shared" si="112"/>
        <v>1893.6061115622704</v>
      </c>
      <c r="BI248" s="194"/>
      <c r="BJ248" s="149">
        <v>0</v>
      </c>
      <c r="BL248" s="147">
        <f t="shared" si="113"/>
        <v>-3311936.4577180892</v>
      </c>
      <c r="BM248" s="148">
        <f t="shared" si="114"/>
        <v>-7.5479434506439E-2</v>
      </c>
      <c r="BN248" s="149">
        <f t="shared" si="132"/>
        <v>-154.59722997330388</v>
      </c>
      <c r="BP248" s="82">
        <v>749</v>
      </c>
      <c r="BQ248" s="82" t="s">
        <v>671</v>
      </c>
      <c r="BR248" s="192">
        <v>21423</v>
      </c>
      <c r="BS248" s="192">
        <v>34443032.076089561</v>
      </c>
      <c r="BT248" s="192">
        <v>6468782.6128652114</v>
      </c>
      <c r="BU248" s="192">
        <v>-1711257</v>
      </c>
      <c r="BW248" s="193">
        <f t="shared" si="133"/>
        <v>32731775.076089561</v>
      </c>
      <c r="BX248" s="194"/>
      <c r="BY248" s="149">
        <v>8563600.8586996701</v>
      </c>
      <c r="BZ248" s="194"/>
      <c r="CA248" s="149">
        <v>-2157214.8398434343</v>
      </c>
      <c r="CB248" s="192"/>
      <c r="CC248" s="192">
        <f t="shared" si="134"/>
        <v>39138161.094945796</v>
      </c>
      <c r="CD248" s="195">
        <f t="shared" si="115"/>
        <v>1826.9225176187181</v>
      </c>
      <c r="CE248" s="194"/>
      <c r="CF248" s="149">
        <v>0</v>
      </c>
      <c r="CH248" s="147">
        <f t="shared" si="116"/>
        <v>-4740499.0907708108</v>
      </c>
      <c r="CI248" s="148">
        <f t="shared" si="117"/>
        <v>-0.10803655058533304</v>
      </c>
      <c r="CJ248" s="149">
        <f t="shared" si="135"/>
        <v>-221.28082391685624</v>
      </c>
      <c r="CL248" s="82">
        <v>749</v>
      </c>
      <c r="CM248" s="82" t="s">
        <v>671</v>
      </c>
      <c r="CN248" s="192">
        <v>21423</v>
      </c>
      <c r="CO248" s="192">
        <v>32061362.333065927</v>
      </c>
      <c r="CP248" s="192">
        <v>5776826.540347157</v>
      </c>
      <c r="CQ248" s="192">
        <v>-1711257</v>
      </c>
      <c r="CS248" s="193">
        <f t="shared" si="118"/>
        <v>30350105.333065927</v>
      </c>
      <c r="CT248" s="194"/>
      <c r="CU248" s="149">
        <v>8563600.8586996701</v>
      </c>
      <c r="CV248" s="194"/>
      <c r="CW248" s="149">
        <v>-2157214.8398434343</v>
      </c>
      <c r="CX248" s="192"/>
      <c r="CY248" s="192">
        <f t="shared" si="119"/>
        <v>36756491.351922162</v>
      </c>
      <c r="CZ248" s="195">
        <f t="shared" si="120"/>
        <v>1715.7490245027382</v>
      </c>
      <c r="DA248" s="194"/>
      <c r="DB248" s="149">
        <v>0</v>
      </c>
      <c r="DD248" s="147">
        <f t="shared" si="121"/>
        <v>-7122168.8337944448</v>
      </c>
      <c r="DE248" s="148">
        <f t="shared" si="122"/>
        <v>-0.1623150935705383</v>
      </c>
      <c r="DF248" s="149">
        <f t="shared" si="123"/>
        <v>-332.45431703283595</v>
      </c>
      <c r="DH248" s="196">
        <v>510395.57205400016</v>
      </c>
      <c r="DI248" s="197">
        <v>793391.63130000012</v>
      </c>
      <c r="DJ248" s="198">
        <f t="shared" si="124"/>
        <v>282996.05924599996</v>
      </c>
      <c r="DL248" s="196" t="e">
        <f>#REF!+DJ248</f>
        <v>#REF!</v>
      </c>
      <c r="DM248" s="198" t="e">
        <f t="shared" si="125"/>
        <v>#REF!</v>
      </c>
      <c r="DN248" s="82">
        <v>749</v>
      </c>
      <c r="DO248" s="82" t="s">
        <v>290</v>
      </c>
      <c r="DP248" s="192">
        <v>21674</v>
      </c>
      <c r="DQ248" s="192">
        <v>37118760.718788274</v>
      </c>
      <c r="DR248" s="192">
        <v>5776826.540347157</v>
      </c>
      <c r="DS248" s="192">
        <v>-1740011</v>
      </c>
      <c r="DU248" s="193">
        <v>35407503.718788274</v>
      </c>
      <c r="DV248" s="194"/>
      <c r="DW248" s="149">
        <v>8041222.0452698525</v>
      </c>
      <c r="DX248" s="194"/>
      <c r="DY248" s="149">
        <v>429934.42165848025</v>
      </c>
      <c r="DZ248" s="192"/>
      <c r="EA248" s="192">
        <v>43878660.185716607</v>
      </c>
      <c r="EB248" s="195">
        <v>2024.4837217733971</v>
      </c>
      <c r="ED248" s="196"/>
      <c r="EE248" s="197"/>
      <c r="EF248" s="198">
        <v>282996.05924599996</v>
      </c>
      <c r="EH248" s="196">
        <v>44161656.24496261</v>
      </c>
      <c r="EI248" s="198">
        <v>3680138.020413551</v>
      </c>
      <c r="EK248" s="199">
        <v>11</v>
      </c>
    </row>
    <row r="249" spans="1:141" ht="13.8" x14ac:dyDescent="0.25">
      <c r="A249" s="30">
        <v>753</v>
      </c>
      <c r="B249" s="235" t="s">
        <v>843</v>
      </c>
      <c r="C249" s="180">
        <v>21170</v>
      </c>
      <c r="D249" s="180">
        <v>13699578.931466516</v>
      </c>
      <c r="E249" s="181">
        <v>-5804215.3149577668</v>
      </c>
      <c r="F249" s="200">
        <v>-2462818</v>
      </c>
      <c r="G249" s="181">
        <f t="shared" si="136"/>
        <v>11236760.931466516</v>
      </c>
      <c r="H249" s="183">
        <f t="shared" si="105"/>
        <v>530.78700668240515</v>
      </c>
      <c r="I249" s="184">
        <v>6428059.0843785461</v>
      </c>
      <c r="J249" s="181">
        <f t="shared" si="106"/>
        <v>17664820.01584506</v>
      </c>
      <c r="K249" s="183">
        <f t="shared" si="107"/>
        <v>834.42702011549648</v>
      </c>
      <c r="L249" s="185">
        <v>1237739.4300320004</v>
      </c>
      <c r="M249" s="185">
        <v>1199722.7228000001</v>
      </c>
      <c r="N249" s="186">
        <v>-38016.707232000306</v>
      </c>
      <c r="O249" s="187">
        <v>-10058</v>
      </c>
      <c r="P249" s="159">
        <f t="shared" si="108"/>
        <v>17616745.308613062</v>
      </c>
      <c r="Q249" s="188">
        <v>1672105</v>
      </c>
      <c r="R249" s="189"/>
      <c r="S249" s="190"/>
      <c r="U249" s="184"/>
      <c r="W249" s="82">
        <v>751</v>
      </c>
      <c r="X249" s="82" t="s">
        <v>672</v>
      </c>
      <c r="Y249" s="192">
        <v>2988</v>
      </c>
      <c r="Z249" s="192">
        <v>7646163.2754429691</v>
      </c>
      <c r="AA249" s="192">
        <v>1714604.3125861804</v>
      </c>
      <c r="AB249" s="192">
        <v>128052</v>
      </c>
      <c r="AD249" s="193">
        <f t="shared" si="126"/>
        <v>7774215.2754429691</v>
      </c>
      <c r="AE249" s="194"/>
      <c r="AF249" s="149">
        <v>1537312.5505500054</v>
      </c>
      <c r="AG249" s="194"/>
      <c r="AH249" s="149">
        <f t="shared" si="127"/>
        <v>-47484.426279288484</v>
      </c>
      <c r="AI249" s="149">
        <v>-67913.772469214935</v>
      </c>
      <c r="AJ249" s="192"/>
      <c r="AK249" s="192">
        <f t="shared" si="128"/>
        <v>9264043.3997136876</v>
      </c>
      <c r="AL249" s="195">
        <f t="shared" si="109"/>
        <v>3100.4161310956115</v>
      </c>
      <c r="AM249" s="194"/>
      <c r="AN249" s="149">
        <v>0</v>
      </c>
      <c r="AP249" s="147">
        <f t="shared" si="110"/>
        <v>-281435.03153369203</v>
      </c>
      <c r="AQ249" s="148">
        <f t="shared" si="111"/>
        <v>-2.9483596192769856E-2</v>
      </c>
      <c r="AR249" s="149">
        <f t="shared" si="129"/>
        <v>-94.188430901503352</v>
      </c>
      <c r="AT249" s="82">
        <v>751</v>
      </c>
      <c r="AU249" s="82" t="s">
        <v>672</v>
      </c>
      <c r="AV249" s="192">
        <v>2988</v>
      </c>
      <c r="AW249" s="192">
        <v>7630356.4147088267</v>
      </c>
      <c r="AX249" s="192">
        <v>1731199.6328860619</v>
      </c>
      <c r="AY249" s="192">
        <v>128052</v>
      </c>
      <c r="BA249" s="193">
        <f t="shared" si="130"/>
        <v>7758408.4147088267</v>
      </c>
      <c r="BB249" s="194"/>
      <c r="BC249" s="149">
        <v>1537312.5505500054</v>
      </c>
      <c r="BD249" s="194"/>
      <c r="BE249" s="149">
        <v>-67913.772469214935</v>
      </c>
      <c r="BF249" s="192"/>
      <c r="BG249" s="192">
        <f t="shared" si="131"/>
        <v>9227807.1927896179</v>
      </c>
      <c r="BH249" s="195">
        <f t="shared" si="112"/>
        <v>3088.2888864757756</v>
      </c>
      <c r="BI249" s="194"/>
      <c r="BJ249" s="149">
        <v>0</v>
      </c>
      <c r="BL249" s="147">
        <f t="shared" si="113"/>
        <v>-317671.2384577617</v>
      </c>
      <c r="BM249" s="148">
        <f t="shared" si="114"/>
        <v>-3.3279760752259038E-2</v>
      </c>
      <c r="BN249" s="149">
        <f t="shared" si="132"/>
        <v>-106.31567552133926</v>
      </c>
      <c r="BP249" s="82">
        <v>751</v>
      </c>
      <c r="BQ249" s="82" t="s">
        <v>672</v>
      </c>
      <c r="BR249" s="192">
        <v>2988</v>
      </c>
      <c r="BS249" s="192">
        <v>7681719.8943166658</v>
      </c>
      <c r="BT249" s="192">
        <v>1780434.1561162297</v>
      </c>
      <c r="BU249" s="192">
        <v>128052</v>
      </c>
      <c r="BW249" s="193">
        <f t="shared" si="133"/>
        <v>7809771.8943166658</v>
      </c>
      <c r="BX249" s="194"/>
      <c r="BY249" s="149">
        <v>1523341.1873818769</v>
      </c>
      <c r="BZ249" s="194"/>
      <c r="CA249" s="149">
        <v>-315826.6492064303</v>
      </c>
      <c r="CB249" s="192"/>
      <c r="CC249" s="192">
        <f t="shared" si="134"/>
        <v>9017286.4324921127</v>
      </c>
      <c r="CD249" s="195">
        <f t="shared" si="115"/>
        <v>3017.833478076343</v>
      </c>
      <c r="CE249" s="194"/>
      <c r="CF249" s="149">
        <v>0</v>
      </c>
      <c r="CH249" s="147">
        <f t="shared" si="116"/>
        <v>-528191.99875526689</v>
      </c>
      <c r="CI249" s="148">
        <f t="shared" si="117"/>
        <v>-5.5334261405506527E-2</v>
      </c>
      <c r="CJ249" s="149">
        <f t="shared" si="135"/>
        <v>-176.77108392077204</v>
      </c>
      <c r="CL249" s="82">
        <v>751</v>
      </c>
      <c r="CM249" s="82" t="s">
        <v>672</v>
      </c>
      <c r="CN249" s="192">
        <v>2988</v>
      </c>
      <c r="CO249" s="192">
        <v>7327450.768447699</v>
      </c>
      <c r="CP249" s="192">
        <v>1667896.9385870846</v>
      </c>
      <c r="CQ249" s="192">
        <v>128052</v>
      </c>
      <c r="CS249" s="193">
        <f t="shared" si="118"/>
        <v>7455502.768447699</v>
      </c>
      <c r="CT249" s="194"/>
      <c r="CU249" s="149">
        <v>1523341.1873818769</v>
      </c>
      <c r="CV249" s="194"/>
      <c r="CW249" s="149">
        <v>-315826.6492064303</v>
      </c>
      <c r="CX249" s="192"/>
      <c r="CY249" s="192">
        <f t="shared" si="119"/>
        <v>8663017.3066231459</v>
      </c>
      <c r="CZ249" s="195">
        <f t="shared" si="120"/>
        <v>2899.2695135954305</v>
      </c>
      <c r="DA249" s="194"/>
      <c r="DB249" s="149">
        <v>0</v>
      </c>
      <c r="DD249" s="147">
        <f t="shared" si="121"/>
        <v>-882461.12462423369</v>
      </c>
      <c r="DE249" s="148">
        <f t="shared" si="122"/>
        <v>-9.2448076959188719E-2</v>
      </c>
      <c r="DF249" s="149">
        <f t="shared" si="123"/>
        <v>-295.33504840168462</v>
      </c>
      <c r="DH249" s="196">
        <v>57093.204000000012</v>
      </c>
      <c r="DI249" s="197">
        <v>42140.222000000002</v>
      </c>
      <c r="DJ249" s="198">
        <f t="shared" si="124"/>
        <v>-14952.982000000011</v>
      </c>
      <c r="DL249" s="196" t="e">
        <f>#REF!+DJ249</f>
        <v>#REF!</v>
      </c>
      <c r="DM249" s="198" t="e">
        <f t="shared" si="125"/>
        <v>#REF!</v>
      </c>
      <c r="DN249" s="82">
        <v>751</v>
      </c>
      <c r="DO249" s="82" t="s">
        <v>291</v>
      </c>
      <c r="DP249" s="192">
        <v>3045</v>
      </c>
      <c r="DQ249" s="192">
        <v>7911071.0010971026</v>
      </c>
      <c r="DR249" s="192">
        <v>1667896.9385870846</v>
      </c>
      <c r="DS249" s="192">
        <v>176147</v>
      </c>
      <c r="DU249" s="193">
        <v>8039123.0010971026</v>
      </c>
      <c r="DV249" s="194"/>
      <c r="DW249" s="149">
        <v>1443410.9581217123</v>
      </c>
      <c r="DX249" s="194"/>
      <c r="DY249" s="149">
        <v>62944.472028564043</v>
      </c>
      <c r="DZ249" s="192"/>
      <c r="EA249" s="192">
        <v>9545478.4312473796</v>
      </c>
      <c r="EB249" s="195">
        <v>3134.8040825114549</v>
      </c>
      <c r="ED249" s="196"/>
      <c r="EE249" s="197"/>
      <c r="EF249" s="198">
        <v>-14952.982000000011</v>
      </c>
      <c r="EH249" s="196">
        <v>9530525.4492473789</v>
      </c>
      <c r="EI249" s="198">
        <v>794210.4541039482</v>
      </c>
      <c r="EK249" s="199">
        <v>19</v>
      </c>
    </row>
    <row r="250" spans="1:141" ht="13.8" x14ac:dyDescent="0.25">
      <c r="A250" s="30">
        <v>755</v>
      </c>
      <c r="B250" s="235" t="s">
        <v>844</v>
      </c>
      <c r="C250" s="180">
        <v>6145</v>
      </c>
      <c r="D250" s="180">
        <v>4764070.7244754657</v>
      </c>
      <c r="E250" s="181">
        <v>-610287.21149375942</v>
      </c>
      <c r="F250" s="200">
        <v>-1459627</v>
      </c>
      <c r="G250" s="181">
        <f t="shared" si="136"/>
        <v>3304443.7244754657</v>
      </c>
      <c r="H250" s="183">
        <f t="shared" si="105"/>
        <v>537.74511382839148</v>
      </c>
      <c r="I250" s="184">
        <v>2367703.1657704273</v>
      </c>
      <c r="J250" s="181">
        <f t="shared" si="106"/>
        <v>5672146.890245893</v>
      </c>
      <c r="K250" s="183">
        <f t="shared" si="107"/>
        <v>923.05075512545045</v>
      </c>
      <c r="L250" s="185">
        <v>1169251.3162400001</v>
      </c>
      <c r="M250" s="185">
        <v>244681.69600000003</v>
      </c>
      <c r="N250" s="186">
        <v>-924569.62024000008</v>
      </c>
      <c r="O250" s="187">
        <v>-2985</v>
      </c>
      <c r="P250" s="159">
        <f t="shared" si="108"/>
        <v>4744592.270005893</v>
      </c>
      <c r="Q250" s="188">
        <v>496308</v>
      </c>
      <c r="R250" s="189"/>
      <c r="S250" s="190"/>
      <c r="U250" s="184"/>
      <c r="W250" s="82">
        <v>753</v>
      </c>
      <c r="X250" s="82" t="s">
        <v>673</v>
      </c>
      <c r="Y250" s="192">
        <v>21170</v>
      </c>
      <c r="Z250" s="192">
        <v>13667078.711496346</v>
      </c>
      <c r="AA250" s="192">
        <v>-5804215.3149577742</v>
      </c>
      <c r="AB250" s="192">
        <v>-1869307</v>
      </c>
      <c r="AD250" s="193">
        <f t="shared" si="126"/>
        <v>11797771.711496346</v>
      </c>
      <c r="AE250" s="194"/>
      <c r="AF250" s="149">
        <v>6800214.1376736946</v>
      </c>
      <c r="AG250" s="194"/>
      <c r="AH250" s="149">
        <f t="shared" si="127"/>
        <v>-392198.97520381887</v>
      </c>
      <c r="AI250" s="149">
        <v>-560935.7436054619</v>
      </c>
      <c r="AJ250" s="192"/>
      <c r="AK250" s="192">
        <f t="shared" si="128"/>
        <v>18205786.873966221</v>
      </c>
      <c r="AL250" s="195">
        <f t="shared" si="109"/>
        <v>859.98048530780443</v>
      </c>
      <c r="AM250" s="194"/>
      <c r="AN250" s="149">
        <v>0</v>
      </c>
      <c r="AP250" s="147">
        <f t="shared" si="110"/>
        <v>-5265834.6339839473</v>
      </c>
      <c r="AQ250" s="148">
        <f t="shared" si="111"/>
        <v>-0.22434899234381123</v>
      </c>
      <c r="AR250" s="149">
        <f t="shared" si="129"/>
        <v>-248.7404172878577</v>
      </c>
      <c r="AT250" s="82">
        <v>753</v>
      </c>
      <c r="AU250" s="82" t="s">
        <v>673</v>
      </c>
      <c r="AV250" s="192">
        <v>21170</v>
      </c>
      <c r="AW250" s="192">
        <v>13503998.903607134</v>
      </c>
      <c r="AX250" s="192">
        <v>-5744931.0184873482</v>
      </c>
      <c r="AY250" s="192">
        <v>-1869307</v>
      </c>
      <c r="BA250" s="193">
        <f t="shared" si="130"/>
        <v>11634691.903607134</v>
      </c>
      <c r="BB250" s="194"/>
      <c r="BC250" s="149">
        <v>6800214.1376736946</v>
      </c>
      <c r="BD250" s="194"/>
      <c r="BE250" s="149">
        <v>-560935.7436054619</v>
      </c>
      <c r="BF250" s="192"/>
      <c r="BG250" s="192">
        <f t="shared" si="131"/>
        <v>17873970.297675367</v>
      </c>
      <c r="BH250" s="195">
        <f t="shared" si="112"/>
        <v>844.3065799563235</v>
      </c>
      <c r="BI250" s="194"/>
      <c r="BJ250" s="149">
        <v>0</v>
      </c>
      <c r="BL250" s="147">
        <f t="shared" si="113"/>
        <v>-5597651.2102748007</v>
      </c>
      <c r="BM250" s="148">
        <f t="shared" si="114"/>
        <v>-0.23848591834095473</v>
      </c>
      <c r="BN250" s="149">
        <f t="shared" si="132"/>
        <v>-264.41432263933871</v>
      </c>
      <c r="BP250" s="82">
        <v>753</v>
      </c>
      <c r="BQ250" s="82" t="s">
        <v>673</v>
      </c>
      <c r="BR250" s="192">
        <v>21170</v>
      </c>
      <c r="BS250" s="192">
        <v>13737011.685974129</v>
      </c>
      <c r="BT250" s="192">
        <v>-5535803.5635696054</v>
      </c>
      <c r="BU250" s="192">
        <v>-1869307</v>
      </c>
      <c r="BW250" s="193">
        <f t="shared" si="133"/>
        <v>11867704.685974129</v>
      </c>
      <c r="BX250" s="194"/>
      <c r="BY250" s="149">
        <v>6673001.3304310683</v>
      </c>
      <c r="BZ250" s="194"/>
      <c r="CA250" s="149">
        <v>-2608579.2304253988</v>
      </c>
      <c r="CB250" s="192"/>
      <c r="CC250" s="192">
        <f t="shared" si="134"/>
        <v>15932126.785979796</v>
      </c>
      <c r="CD250" s="195">
        <f t="shared" si="115"/>
        <v>752.58038667830874</v>
      </c>
      <c r="CE250" s="194"/>
      <c r="CF250" s="149">
        <v>0</v>
      </c>
      <c r="CH250" s="147">
        <f t="shared" si="116"/>
        <v>-7539494.7219703719</v>
      </c>
      <c r="CI250" s="148">
        <f t="shared" si="117"/>
        <v>-0.3212174633702507</v>
      </c>
      <c r="CJ250" s="149">
        <f t="shared" si="135"/>
        <v>-356.14051591735341</v>
      </c>
      <c r="CL250" s="82">
        <v>753</v>
      </c>
      <c r="CM250" s="82" t="s">
        <v>673</v>
      </c>
      <c r="CN250" s="192">
        <v>21170</v>
      </c>
      <c r="CO250" s="192">
        <v>12478103.458755862</v>
      </c>
      <c r="CP250" s="192">
        <v>-5932443.866608046</v>
      </c>
      <c r="CQ250" s="192">
        <v>-1869307</v>
      </c>
      <c r="CS250" s="193">
        <f t="shared" si="118"/>
        <v>10608796.458755862</v>
      </c>
      <c r="CT250" s="194"/>
      <c r="CU250" s="149">
        <v>6673001.3304310683</v>
      </c>
      <c r="CV250" s="194"/>
      <c r="CW250" s="149">
        <v>-2608579.2304253988</v>
      </c>
      <c r="CX250" s="192"/>
      <c r="CY250" s="192">
        <f t="shared" si="119"/>
        <v>14673218.558761533</v>
      </c>
      <c r="CZ250" s="195">
        <f t="shared" si="120"/>
        <v>693.11377226081879</v>
      </c>
      <c r="DA250" s="194"/>
      <c r="DB250" s="149">
        <v>0</v>
      </c>
      <c r="DD250" s="147">
        <f t="shared" si="121"/>
        <v>-8798402.9491886348</v>
      </c>
      <c r="DE250" s="148">
        <f t="shared" si="122"/>
        <v>-0.37485279601191984</v>
      </c>
      <c r="DF250" s="149">
        <f t="shared" si="123"/>
        <v>-415.60713033484342</v>
      </c>
      <c r="DH250" s="196">
        <v>1129608.0722080001</v>
      </c>
      <c r="DI250" s="197">
        <v>1094354.3781000003</v>
      </c>
      <c r="DJ250" s="198">
        <f t="shared" si="124"/>
        <v>-35253.694107999792</v>
      </c>
      <c r="DL250" s="196" t="e">
        <f>#REF!+DJ250</f>
        <v>#REF!</v>
      </c>
      <c r="DM250" s="198" t="e">
        <f t="shared" si="125"/>
        <v>#REF!</v>
      </c>
      <c r="DN250" s="82">
        <v>753</v>
      </c>
      <c r="DO250" s="82" t="s">
        <v>843</v>
      </c>
      <c r="DP250" s="192">
        <v>20666</v>
      </c>
      <c r="DQ250" s="192">
        <v>18576957.533214752</v>
      </c>
      <c r="DR250" s="192">
        <v>-5932443.8666080451</v>
      </c>
      <c r="DS250" s="192">
        <v>-1766533</v>
      </c>
      <c r="DU250" s="193">
        <v>16707650.533214752</v>
      </c>
      <c r="DV250" s="194"/>
      <c r="DW250" s="149">
        <v>6244079.3076608293</v>
      </c>
      <c r="DX250" s="194"/>
      <c r="DY250" s="149">
        <v>519891.66707458557</v>
      </c>
      <c r="DZ250" s="192"/>
      <c r="EA250" s="192">
        <v>23471621.507950168</v>
      </c>
      <c r="EB250" s="195">
        <v>1135.76025878013</v>
      </c>
      <c r="ED250" s="196"/>
      <c r="EE250" s="197"/>
      <c r="EF250" s="198">
        <v>-35253.694107999792</v>
      </c>
      <c r="EH250" s="196">
        <v>23436367.81384217</v>
      </c>
      <c r="EI250" s="198">
        <v>1953030.6511535142</v>
      </c>
      <c r="EK250" s="199">
        <v>1</v>
      </c>
    </row>
    <row r="251" spans="1:141" ht="13.8" x14ac:dyDescent="0.25">
      <c r="A251" s="30">
        <v>758</v>
      </c>
      <c r="B251" s="235" t="s">
        <v>294</v>
      </c>
      <c r="C251" s="180">
        <v>8303</v>
      </c>
      <c r="D251" s="180">
        <v>23966704.879772626</v>
      </c>
      <c r="E251" s="181">
        <v>2364284.4541584793</v>
      </c>
      <c r="F251" s="200">
        <v>-1038994</v>
      </c>
      <c r="G251" s="181">
        <f t="shared" si="136"/>
        <v>22927710.879772626</v>
      </c>
      <c r="H251" s="183">
        <f t="shared" si="105"/>
        <v>2761.376716821947</v>
      </c>
      <c r="I251" s="184">
        <v>4285289.4869495211</v>
      </c>
      <c r="J251" s="181">
        <f t="shared" si="106"/>
        <v>27213000.366722148</v>
      </c>
      <c r="K251" s="183">
        <f t="shared" si="107"/>
        <v>3277.4901079997771</v>
      </c>
      <c r="L251" s="185">
        <v>61312.680800000009</v>
      </c>
      <c r="M251" s="185">
        <v>41325.600400000003</v>
      </c>
      <c r="N251" s="186">
        <v>-19987.080400000006</v>
      </c>
      <c r="O251" s="187">
        <v>10905</v>
      </c>
      <c r="P251" s="159">
        <f t="shared" si="108"/>
        <v>27203918.286322147</v>
      </c>
      <c r="Q251" s="188">
        <v>710110</v>
      </c>
      <c r="R251" s="189"/>
      <c r="S251" s="190"/>
      <c r="U251" s="184"/>
      <c r="W251" s="82">
        <v>755</v>
      </c>
      <c r="X251" s="82" t="s">
        <v>674</v>
      </c>
      <c r="Y251" s="192">
        <v>6145</v>
      </c>
      <c r="Z251" s="192">
        <v>4762576.5795925409</v>
      </c>
      <c r="AA251" s="192">
        <v>-610287.2114937614</v>
      </c>
      <c r="AB251" s="192">
        <v>-1415630</v>
      </c>
      <c r="AD251" s="193">
        <f t="shared" si="126"/>
        <v>3346946.5795925409</v>
      </c>
      <c r="AE251" s="194"/>
      <c r="AF251" s="149">
        <v>2477860.9881536243</v>
      </c>
      <c r="AG251" s="194"/>
      <c r="AH251" s="149">
        <f t="shared" si="127"/>
        <v>-109595.46181436165</v>
      </c>
      <c r="AI251" s="149">
        <v>-156746.99771123819</v>
      </c>
      <c r="AJ251" s="192"/>
      <c r="AK251" s="192">
        <f t="shared" si="128"/>
        <v>5715212.1059318036</v>
      </c>
      <c r="AL251" s="195">
        <f t="shared" si="109"/>
        <v>930.05892692136752</v>
      </c>
      <c r="AM251" s="194"/>
      <c r="AN251" s="149">
        <v>0</v>
      </c>
      <c r="AP251" s="147">
        <f t="shared" si="110"/>
        <v>-1477461.0373736592</v>
      </c>
      <c r="AQ251" s="148">
        <f t="shared" si="111"/>
        <v>-0.20541195296060369</v>
      </c>
      <c r="AR251" s="149">
        <f t="shared" si="129"/>
        <v>-240.43304106975739</v>
      </c>
      <c r="AT251" s="82">
        <v>755</v>
      </c>
      <c r="AU251" s="82" t="s">
        <v>674</v>
      </c>
      <c r="AV251" s="192">
        <v>6145</v>
      </c>
      <c r="AW251" s="192">
        <v>4683116.5077733863</v>
      </c>
      <c r="AX251" s="192">
        <v>-607405.68405907182</v>
      </c>
      <c r="AY251" s="192">
        <v>-1415630</v>
      </c>
      <c r="BA251" s="193">
        <f t="shared" si="130"/>
        <v>3267486.5077733863</v>
      </c>
      <c r="BB251" s="194"/>
      <c r="BC251" s="149">
        <v>2477860.9881536243</v>
      </c>
      <c r="BD251" s="194"/>
      <c r="BE251" s="149">
        <v>-156746.99771123819</v>
      </c>
      <c r="BF251" s="192"/>
      <c r="BG251" s="192">
        <f t="shared" si="131"/>
        <v>5588600.4982157722</v>
      </c>
      <c r="BH251" s="195">
        <f t="shared" si="112"/>
        <v>909.45492241102886</v>
      </c>
      <c r="BI251" s="194"/>
      <c r="BJ251" s="149">
        <v>0</v>
      </c>
      <c r="BL251" s="147">
        <f t="shared" si="113"/>
        <v>-1604072.6450896906</v>
      </c>
      <c r="BM251" s="148">
        <f t="shared" si="114"/>
        <v>-0.2230148114797447</v>
      </c>
      <c r="BN251" s="149">
        <f t="shared" si="132"/>
        <v>-261.03704558009611</v>
      </c>
      <c r="BP251" s="82">
        <v>755</v>
      </c>
      <c r="BQ251" s="82" t="s">
        <v>674</v>
      </c>
      <c r="BR251" s="192">
        <v>6145</v>
      </c>
      <c r="BS251" s="192">
        <v>4765455.3605215438</v>
      </c>
      <c r="BT251" s="192">
        <v>-533445.72771294811</v>
      </c>
      <c r="BU251" s="192">
        <v>-1415630</v>
      </c>
      <c r="BW251" s="193">
        <f t="shared" si="133"/>
        <v>3349825.3605215438</v>
      </c>
      <c r="BX251" s="194"/>
      <c r="BY251" s="149">
        <v>2441459.0263267863</v>
      </c>
      <c r="BZ251" s="194"/>
      <c r="CA251" s="149">
        <v>-728937.25764900981</v>
      </c>
      <c r="CB251" s="192"/>
      <c r="CC251" s="192">
        <f t="shared" si="134"/>
        <v>5062347.1291993205</v>
      </c>
      <c r="CD251" s="195">
        <f t="shared" si="115"/>
        <v>823.81564348239556</v>
      </c>
      <c r="CE251" s="194"/>
      <c r="CF251" s="149">
        <v>0</v>
      </c>
      <c r="CH251" s="147">
        <f t="shared" si="116"/>
        <v>-2130326.0141061423</v>
      </c>
      <c r="CI251" s="148">
        <f t="shared" si="117"/>
        <v>-0.29618001147305439</v>
      </c>
      <c r="CJ251" s="149">
        <f t="shared" si="135"/>
        <v>-346.67632450872941</v>
      </c>
      <c r="CL251" s="82">
        <v>755</v>
      </c>
      <c r="CM251" s="82" t="s">
        <v>674</v>
      </c>
      <c r="CN251" s="192">
        <v>6145</v>
      </c>
      <c r="CO251" s="192">
        <v>4266702.9779133005</v>
      </c>
      <c r="CP251" s="192">
        <v>-618366.57161897246</v>
      </c>
      <c r="CQ251" s="192">
        <v>-1415630</v>
      </c>
      <c r="CS251" s="193">
        <f t="shared" si="118"/>
        <v>2851072.9779133005</v>
      </c>
      <c r="CT251" s="194"/>
      <c r="CU251" s="149">
        <v>2441459.0263267863</v>
      </c>
      <c r="CV251" s="194"/>
      <c r="CW251" s="149">
        <v>-728937.25764900981</v>
      </c>
      <c r="CX251" s="192"/>
      <c r="CY251" s="192">
        <f t="shared" si="119"/>
        <v>4563594.7465910763</v>
      </c>
      <c r="CZ251" s="195">
        <f t="shared" si="120"/>
        <v>742.65170815151771</v>
      </c>
      <c r="DA251" s="194"/>
      <c r="DB251" s="149">
        <v>0</v>
      </c>
      <c r="DD251" s="147">
        <f t="shared" si="121"/>
        <v>-2629078.3967143865</v>
      </c>
      <c r="DE251" s="148">
        <f t="shared" si="122"/>
        <v>-0.36552173918279401</v>
      </c>
      <c r="DF251" s="149">
        <f t="shared" si="123"/>
        <v>-427.84025983960726</v>
      </c>
      <c r="DH251" s="196">
        <v>1204245.20218</v>
      </c>
      <c r="DI251" s="197">
        <v>236596.95610000001</v>
      </c>
      <c r="DJ251" s="198">
        <f t="shared" si="124"/>
        <v>-967648.24607999995</v>
      </c>
      <c r="DL251" s="196" t="e">
        <f>#REF!+DJ251</f>
        <v>#REF!</v>
      </c>
      <c r="DM251" s="198" t="e">
        <f t="shared" si="125"/>
        <v>#REF!</v>
      </c>
      <c r="DN251" s="82">
        <v>755</v>
      </c>
      <c r="DO251" s="82" t="s">
        <v>844</v>
      </c>
      <c r="DP251" s="192">
        <v>6134</v>
      </c>
      <c r="DQ251" s="192">
        <v>6168230.1860323548</v>
      </c>
      <c r="DR251" s="192">
        <v>-618366.57161897246</v>
      </c>
      <c r="DS251" s="192">
        <v>-1420487</v>
      </c>
      <c r="DU251" s="193">
        <v>4752600.1860323548</v>
      </c>
      <c r="DV251" s="194"/>
      <c r="DW251" s="149">
        <v>2294795.2506752498</v>
      </c>
      <c r="DX251" s="194"/>
      <c r="DY251" s="149">
        <v>145277.70659785785</v>
      </c>
      <c r="DZ251" s="192"/>
      <c r="EA251" s="192">
        <v>7192673.1433054628</v>
      </c>
      <c r="EB251" s="195">
        <v>1172.5909917354847</v>
      </c>
      <c r="ED251" s="196"/>
      <c r="EE251" s="197"/>
      <c r="EF251" s="198">
        <v>-967648.24607999995</v>
      </c>
      <c r="EH251" s="196">
        <v>6225024.8972254628</v>
      </c>
      <c r="EI251" s="198">
        <v>518752.07476878859</v>
      </c>
      <c r="EK251" s="199">
        <v>1</v>
      </c>
    </row>
    <row r="252" spans="1:141" ht="13.8" x14ac:dyDescent="0.25">
      <c r="A252" s="30">
        <v>759</v>
      </c>
      <c r="B252" s="235" t="s">
        <v>295</v>
      </c>
      <c r="C252" s="180">
        <v>2052</v>
      </c>
      <c r="D252" s="180">
        <v>7183748.7330638655</v>
      </c>
      <c r="E252" s="181">
        <v>2401574.0809550239</v>
      </c>
      <c r="F252" s="200">
        <v>-504435</v>
      </c>
      <c r="G252" s="181">
        <f t="shared" si="136"/>
        <v>6679313.7330638655</v>
      </c>
      <c r="H252" s="183">
        <f t="shared" si="105"/>
        <v>3255.026185703638</v>
      </c>
      <c r="I252" s="184">
        <v>1381263.4560108113</v>
      </c>
      <c r="J252" s="181">
        <f t="shared" si="106"/>
        <v>8060577.1890746765</v>
      </c>
      <c r="K252" s="183">
        <f t="shared" si="107"/>
        <v>3928.1565248901934</v>
      </c>
      <c r="L252" s="185">
        <v>66860.696000000011</v>
      </c>
      <c r="M252" s="185">
        <v>359909.70400000009</v>
      </c>
      <c r="N252" s="186">
        <v>293049.00800000009</v>
      </c>
      <c r="O252" s="187">
        <v>-1781</v>
      </c>
      <c r="P252" s="159">
        <f t="shared" si="108"/>
        <v>8351845.1970746769</v>
      </c>
      <c r="Q252" s="188">
        <v>97755</v>
      </c>
      <c r="R252" s="189"/>
      <c r="S252" s="190"/>
      <c r="U252" s="184"/>
      <c r="W252" s="82">
        <v>758</v>
      </c>
      <c r="X252" s="82" t="s">
        <v>675</v>
      </c>
      <c r="Y252" s="192">
        <v>8303</v>
      </c>
      <c r="Z252" s="192">
        <v>23964562.850455046</v>
      </c>
      <c r="AA252" s="192">
        <v>2364284.4541584756</v>
      </c>
      <c r="AB252" s="192">
        <v>-881735</v>
      </c>
      <c r="AD252" s="193">
        <f t="shared" si="126"/>
        <v>23082827.850455046</v>
      </c>
      <c r="AE252" s="194"/>
      <c r="AF252" s="149">
        <v>4449045.1102873189</v>
      </c>
      <c r="AG252" s="194"/>
      <c r="AH252" s="149">
        <f t="shared" si="127"/>
        <v>-164242.42704565381</v>
      </c>
      <c r="AI252" s="149">
        <v>-234904.86658855141</v>
      </c>
      <c r="AJ252" s="192"/>
      <c r="AK252" s="192">
        <f t="shared" si="128"/>
        <v>27367630.533696711</v>
      </c>
      <c r="AL252" s="195">
        <f t="shared" si="109"/>
        <v>3296.1135172463823</v>
      </c>
      <c r="AM252" s="194"/>
      <c r="AN252" s="149">
        <v>0</v>
      </c>
      <c r="AP252" s="147">
        <f t="shared" si="110"/>
        <v>-2182111.2664787993</v>
      </c>
      <c r="AQ252" s="148">
        <f t="shared" si="111"/>
        <v>-7.3845358150162882E-2</v>
      </c>
      <c r="AR252" s="149">
        <f t="shared" si="129"/>
        <v>-262.80998030576893</v>
      </c>
      <c r="AT252" s="82">
        <v>758</v>
      </c>
      <c r="AU252" s="82" t="s">
        <v>675</v>
      </c>
      <c r="AV252" s="192">
        <v>8303</v>
      </c>
      <c r="AW252" s="192">
        <v>23872917.618609957</v>
      </c>
      <c r="AX252" s="192">
        <v>2400910.8649488855</v>
      </c>
      <c r="AY252" s="192">
        <v>-881735</v>
      </c>
      <c r="BA252" s="193">
        <f t="shared" si="130"/>
        <v>22991182.618609957</v>
      </c>
      <c r="BB252" s="194"/>
      <c r="BC252" s="149">
        <v>4449045.1102873189</v>
      </c>
      <c r="BD252" s="194"/>
      <c r="BE252" s="149">
        <v>-234904.86658855141</v>
      </c>
      <c r="BF252" s="192"/>
      <c r="BG252" s="192">
        <f t="shared" si="131"/>
        <v>27205322.862308726</v>
      </c>
      <c r="BH252" s="195">
        <f t="shared" si="112"/>
        <v>3276.5654416847797</v>
      </c>
      <c r="BI252" s="194"/>
      <c r="BJ252" s="149">
        <v>0</v>
      </c>
      <c r="BL252" s="147">
        <f t="shared" si="113"/>
        <v>-2344418.9378667846</v>
      </c>
      <c r="BM252" s="148">
        <f t="shared" si="114"/>
        <v>-7.9338051537657092E-2</v>
      </c>
      <c r="BN252" s="149">
        <f t="shared" si="132"/>
        <v>-282.35805586737138</v>
      </c>
      <c r="BP252" s="82">
        <v>758</v>
      </c>
      <c r="BQ252" s="82" t="s">
        <v>675</v>
      </c>
      <c r="BR252" s="192">
        <v>8303</v>
      </c>
      <c r="BS252" s="192">
        <v>24120991.281761568</v>
      </c>
      <c r="BT252" s="192">
        <v>2637766.5284818658</v>
      </c>
      <c r="BU252" s="192">
        <v>-881735</v>
      </c>
      <c r="BW252" s="193">
        <f t="shared" si="133"/>
        <v>23239256.281761568</v>
      </c>
      <c r="BX252" s="194"/>
      <c r="BY252" s="149">
        <v>4419736.9089380298</v>
      </c>
      <c r="BZ252" s="194"/>
      <c r="CA252" s="149">
        <v>-1092403.1194199296</v>
      </c>
      <c r="CB252" s="192"/>
      <c r="CC252" s="192">
        <f t="shared" si="134"/>
        <v>26566590.071279671</v>
      </c>
      <c r="CD252" s="195">
        <f t="shared" si="115"/>
        <v>3199.6374890135698</v>
      </c>
      <c r="CE252" s="194"/>
      <c r="CF252" s="149">
        <v>0</v>
      </c>
      <c r="CH252" s="147">
        <f t="shared" si="116"/>
        <v>-2983151.7288958393</v>
      </c>
      <c r="CI252" s="148">
        <f t="shared" si="117"/>
        <v>-0.10095356328555537</v>
      </c>
      <c r="CJ252" s="149">
        <f t="shared" si="135"/>
        <v>-359.28600853858114</v>
      </c>
      <c r="CL252" s="82">
        <v>758</v>
      </c>
      <c r="CM252" s="82" t="s">
        <v>675</v>
      </c>
      <c r="CN252" s="192">
        <v>8303</v>
      </c>
      <c r="CO252" s="192">
        <v>24186019.714706786</v>
      </c>
      <c r="CP252" s="192">
        <v>2931063.260341933</v>
      </c>
      <c r="CQ252" s="192">
        <v>-881735</v>
      </c>
      <c r="CS252" s="193">
        <f t="shared" si="118"/>
        <v>23304284.714706786</v>
      </c>
      <c r="CT252" s="194"/>
      <c r="CU252" s="149">
        <v>4419736.9089380298</v>
      </c>
      <c r="CV252" s="194"/>
      <c r="CW252" s="149">
        <v>-1092403.1194199296</v>
      </c>
      <c r="CX252" s="192"/>
      <c r="CY252" s="192">
        <f t="shared" si="119"/>
        <v>26631618.504224885</v>
      </c>
      <c r="CZ252" s="195">
        <f t="shared" si="120"/>
        <v>3207.4694091563151</v>
      </c>
      <c r="DA252" s="194"/>
      <c r="DB252" s="149">
        <v>0</v>
      </c>
      <c r="DD252" s="147">
        <f t="shared" si="121"/>
        <v>-2918123.2959506251</v>
      </c>
      <c r="DE252" s="148">
        <f t="shared" si="122"/>
        <v>-9.8752920268605965E-2</v>
      </c>
      <c r="DF252" s="149">
        <f t="shared" si="123"/>
        <v>-351.45408839583587</v>
      </c>
      <c r="DH252" s="196">
        <v>81561.72</v>
      </c>
      <c r="DI252" s="197">
        <v>35343.412000000004</v>
      </c>
      <c r="DJ252" s="198">
        <f t="shared" si="124"/>
        <v>-46218.307999999997</v>
      </c>
      <c r="DL252" s="196" t="e">
        <f>#REF!+DJ252</f>
        <v>#REF!</v>
      </c>
      <c r="DM252" s="198" t="e">
        <f t="shared" si="125"/>
        <v>#REF!</v>
      </c>
      <c r="DN252" s="82">
        <v>758</v>
      </c>
      <c r="DO252" s="82" t="s">
        <v>294</v>
      </c>
      <c r="DP252" s="192">
        <v>8444</v>
      </c>
      <c r="DQ252" s="192">
        <v>26064941.276750721</v>
      </c>
      <c r="DR252" s="192">
        <v>2931063.2603419363</v>
      </c>
      <c r="DS252" s="192">
        <v>-1008319</v>
      </c>
      <c r="DU252" s="193">
        <v>25183206.276750721</v>
      </c>
      <c r="DV252" s="194"/>
      <c r="DW252" s="149">
        <v>4148818.8161551077</v>
      </c>
      <c r="DX252" s="194"/>
      <c r="DY252" s="149">
        <v>217716.70726968508</v>
      </c>
      <c r="DZ252" s="192"/>
      <c r="EA252" s="192">
        <v>29549741.80017551</v>
      </c>
      <c r="EB252" s="195">
        <v>3499.4957129530449</v>
      </c>
      <c r="ED252" s="196"/>
      <c r="EE252" s="197"/>
      <c r="EF252" s="198">
        <v>-46218.307999999997</v>
      </c>
      <c r="EH252" s="196">
        <v>29503523.492175512</v>
      </c>
      <c r="EI252" s="198">
        <v>2458626.9576812927</v>
      </c>
      <c r="EK252" s="199">
        <v>19</v>
      </c>
    </row>
    <row r="253" spans="1:141" ht="13.8" x14ac:dyDescent="0.25">
      <c r="A253" s="30">
        <v>761</v>
      </c>
      <c r="B253" s="235" t="s">
        <v>296</v>
      </c>
      <c r="C253" s="180">
        <v>8711</v>
      </c>
      <c r="D253" s="180">
        <v>22810896.811516348</v>
      </c>
      <c r="E253" s="181">
        <v>6682552.939034191</v>
      </c>
      <c r="F253" s="200">
        <v>-197227</v>
      </c>
      <c r="G253" s="181">
        <f t="shared" si="136"/>
        <v>22613669.811516348</v>
      </c>
      <c r="H253" s="183">
        <f t="shared" si="105"/>
        <v>2595.990105787665</v>
      </c>
      <c r="I253" s="184">
        <v>5149392.8613488125</v>
      </c>
      <c r="J253" s="181">
        <f t="shared" si="106"/>
        <v>27763062.67286516</v>
      </c>
      <c r="K253" s="183">
        <f t="shared" si="107"/>
        <v>3187.1269283509541</v>
      </c>
      <c r="L253" s="185">
        <v>139411.66399999999</v>
      </c>
      <c r="M253" s="185">
        <v>453941.44880000007</v>
      </c>
      <c r="N253" s="186">
        <v>314529.78480000008</v>
      </c>
      <c r="O253" s="187">
        <v>3622</v>
      </c>
      <c r="P253" s="159">
        <f t="shared" si="108"/>
        <v>28081214.45766516</v>
      </c>
      <c r="Q253" s="188">
        <v>509085</v>
      </c>
      <c r="R253" s="189"/>
      <c r="S253" s="190"/>
      <c r="U253" s="184"/>
      <c r="W253" s="82">
        <v>759</v>
      </c>
      <c r="X253" s="82" t="s">
        <v>676</v>
      </c>
      <c r="Y253" s="192">
        <v>2052</v>
      </c>
      <c r="Z253" s="192">
        <v>7185214.4844505442</v>
      </c>
      <c r="AA253" s="192">
        <v>2401574.0809550229</v>
      </c>
      <c r="AB253" s="192">
        <v>-504510</v>
      </c>
      <c r="AD253" s="193">
        <f t="shared" si="126"/>
        <v>6680704.4844505442</v>
      </c>
      <c r="AE253" s="194"/>
      <c r="AF253" s="149">
        <v>1403514.5694185963</v>
      </c>
      <c r="AG253" s="194"/>
      <c r="AH253" s="149">
        <f t="shared" si="127"/>
        <v>-23244.892490860286</v>
      </c>
      <c r="AI253" s="149">
        <v>-33245.602050881578</v>
      </c>
      <c r="AJ253" s="192"/>
      <c r="AK253" s="192">
        <f t="shared" si="128"/>
        <v>8060974.1613782803</v>
      </c>
      <c r="AL253" s="195">
        <f t="shared" si="109"/>
        <v>3928.3499811784991</v>
      </c>
      <c r="AM253" s="194"/>
      <c r="AN253" s="149">
        <v>0</v>
      </c>
      <c r="AP253" s="147">
        <f t="shared" si="110"/>
        <v>-124478.10432807449</v>
      </c>
      <c r="AQ253" s="148">
        <f t="shared" si="111"/>
        <v>-1.520723599471541E-2</v>
      </c>
      <c r="AR253" s="149">
        <f t="shared" si="129"/>
        <v>-60.661844214461254</v>
      </c>
      <c r="AT253" s="82">
        <v>759</v>
      </c>
      <c r="AU253" s="82" t="s">
        <v>676</v>
      </c>
      <c r="AV253" s="192">
        <v>2052</v>
      </c>
      <c r="AW253" s="192">
        <v>7172040.886514727</v>
      </c>
      <c r="AX253" s="192">
        <v>2405571.2487204815</v>
      </c>
      <c r="AY253" s="192">
        <v>-504510</v>
      </c>
      <c r="BA253" s="193">
        <f t="shared" si="130"/>
        <v>6667530.886514727</v>
      </c>
      <c r="BB253" s="194"/>
      <c r="BC253" s="149">
        <v>1403514.5694185963</v>
      </c>
      <c r="BD253" s="194"/>
      <c r="BE253" s="149">
        <v>-33245.602050881578</v>
      </c>
      <c r="BF253" s="192"/>
      <c r="BG253" s="192">
        <f t="shared" si="131"/>
        <v>8037799.8538824413</v>
      </c>
      <c r="BH253" s="195">
        <f t="shared" si="112"/>
        <v>3917.0564590070376</v>
      </c>
      <c r="BI253" s="194"/>
      <c r="BJ253" s="149">
        <v>0</v>
      </c>
      <c r="BL253" s="147">
        <f t="shared" si="113"/>
        <v>-147652.41182391346</v>
      </c>
      <c r="BM253" s="148">
        <f t="shared" si="114"/>
        <v>-1.8038393851799214E-2</v>
      </c>
      <c r="BN253" s="149">
        <f t="shared" si="132"/>
        <v>-71.95536638592273</v>
      </c>
      <c r="BP253" s="82">
        <v>759</v>
      </c>
      <c r="BQ253" s="82" t="s">
        <v>676</v>
      </c>
      <c r="BR253" s="192">
        <v>2052</v>
      </c>
      <c r="BS253" s="192">
        <v>7194153.7404742762</v>
      </c>
      <c r="BT253" s="192">
        <v>2427300.5544802696</v>
      </c>
      <c r="BU253" s="192">
        <v>-485087</v>
      </c>
      <c r="BW253" s="193">
        <f t="shared" si="133"/>
        <v>6709066.7404742762</v>
      </c>
      <c r="BX253" s="194"/>
      <c r="BY253" s="149">
        <v>1403218.7600110236</v>
      </c>
      <c r="BZ253" s="194"/>
      <c r="CA253" s="149">
        <v>-154605.56400897767</v>
      </c>
      <c r="CB253" s="192"/>
      <c r="CC253" s="192">
        <f t="shared" si="134"/>
        <v>7957679.9364763228</v>
      </c>
      <c r="CD253" s="195">
        <f t="shared" si="115"/>
        <v>3878.0116649494748</v>
      </c>
      <c r="CE253" s="194"/>
      <c r="CF253" s="149">
        <v>0</v>
      </c>
      <c r="CH253" s="147">
        <f t="shared" si="116"/>
        <v>-227772.32923003193</v>
      </c>
      <c r="CI253" s="148">
        <f t="shared" si="117"/>
        <v>-2.7826480667941023E-2</v>
      </c>
      <c r="CJ253" s="149">
        <f t="shared" si="135"/>
        <v>-111.00016044348534</v>
      </c>
      <c r="CL253" s="82">
        <v>759</v>
      </c>
      <c r="CM253" s="82" t="s">
        <v>676</v>
      </c>
      <c r="CN253" s="192">
        <v>2052</v>
      </c>
      <c r="CO253" s="192">
        <v>7050316.3797840122</v>
      </c>
      <c r="CP253" s="192">
        <v>2373819.1780631505</v>
      </c>
      <c r="CQ253" s="192">
        <v>-485087</v>
      </c>
      <c r="CS253" s="193">
        <f t="shared" si="118"/>
        <v>6565229.3797840122</v>
      </c>
      <c r="CT253" s="194"/>
      <c r="CU253" s="149">
        <v>1403218.7600110236</v>
      </c>
      <c r="CV253" s="194"/>
      <c r="CW253" s="149">
        <v>-154605.56400897767</v>
      </c>
      <c r="CX253" s="192"/>
      <c r="CY253" s="192">
        <f t="shared" si="119"/>
        <v>7813842.5757860588</v>
      </c>
      <c r="CZ253" s="195">
        <f t="shared" si="120"/>
        <v>3807.915485275857</v>
      </c>
      <c r="DA253" s="194"/>
      <c r="DB253" s="149">
        <v>0</v>
      </c>
      <c r="DD253" s="147">
        <f t="shared" si="121"/>
        <v>-371609.68992029596</v>
      </c>
      <c r="DE253" s="148">
        <f t="shared" si="122"/>
        <v>-4.5398797507767069E-2</v>
      </c>
      <c r="DF253" s="149">
        <f t="shared" si="123"/>
        <v>-181.0963401171033</v>
      </c>
      <c r="DH253" s="196">
        <v>87203.0723</v>
      </c>
      <c r="DI253" s="197">
        <v>333043.69</v>
      </c>
      <c r="DJ253" s="198">
        <f t="shared" si="124"/>
        <v>245840.6177</v>
      </c>
      <c r="DL253" s="196" t="e">
        <f>#REF!+DJ253</f>
        <v>#REF!</v>
      </c>
      <c r="DM253" s="198" t="e">
        <f t="shared" si="125"/>
        <v>#REF!</v>
      </c>
      <c r="DN253" s="82">
        <v>759</v>
      </c>
      <c r="DO253" s="82" t="s">
        <v>295</v>
      </c>
      <c r="DP253" s="192">
        <v>2085</v>
      </c>
      <c r="DQ253" s="192">
        <v>7335853.6097406512</v>
      </c>
      <c r="DR253" s="192">
        <v>2373819.1780631514</v>
      </c>
      <c r="DS253" s="192">
        <v>-506202</v>
      </c>
      <c r="DU253" s="193">
        <v>6831343.6097406512</v>
      </c>
      <c r="DV253" s="194"/>
      <c r="DW253" s="149">
        <v>1323295.6635954336</v>
      </c>
      <c r="DX253" s="194"/>
      <c r="DY253" s="149">
        <v>30812.992370270091</v>
      </c>
      <c r="DZ253" s="192"/>
      <c r="EA253" s="192">
        <v>8185452.2657063548</v>
      </c>
      <c r="EB253" s="195">
        <v>3925.8763864299062</v>
      </c>
      <c r="ED253" s="196"/>
      <c r="EE253" s="197"/>
      <c r="EF253" s="198">
        <v>245840.6177</v>
      </c>
      <c r="EH253" s="196">
        <v>8431292.8834063541</v>
      </c>
      <c r="EI253" s="198">
        <v>702607.7402838628</v>
      </c>
      <c r="EK253" s="199">
        <v>14</v>
      </c>
    </row>
    <row r="254" spans="1:141" ht="13.8" x14ac:dyDescent="0.25">
      <c r="A254" s="30">
        <v>762</v>
      </c>
      <c r="B254" s="235" t="s">
        <v>297</v>
      </c>
      <c r="C254" s="180">
        <v>3897</v>
      </c>
      <c r="D254" s="180">
        <v>13792169.770594869</v>
      </c>
      <c r="E254" s="181">
        <v>3206653.0732732872</v>
      </c>
      <c r="F254" s="182">
        <v>-102864</v>
      </c>
      <c r="G254" s="181">
        <f t="shared" si="136"/>
        <v>13689305.770594869</v>
      </c>
      <c r="H254" s="183">
        <f t="shared" si="105"/>
        <v>3512.7805415947828</v>
      </c>
      <c r="I254" s="184">
        <v>2494685.6717849439</v>
      </c>
      <c r="J254" s="181">
        <f t="shared" si="106"/>
        <v>16183991.442379814</v>
      </c>
      <c r="K254" s="183">
        <f t="shared" si="107"/>
        <v>4152.9359616063157</v>
      </c>
      <c r="L254" s="185">
        <v>104729.45616</v>
      </c>
      <c r="M254" s="185">
        <v>71199.52840000001</v>
      </c>
      <c r="N254" s="186">
        <v>-33529.927759999991</v>
      </c>
      <c r="O254" s="187">
        <v>1343</v>
      </c>
      <c r="P254" s="159">
        <f t="shared" si="108"/>
        <v>16151804.514619814</v>
      </c>
      <c r="Q254" s="188">
        <v>219500</v>
      </c>
      <c r="R254" s="189"/>
      <c r="S254" s="190"/>
      <c r="U254" s="184"/>
      <c r="W254" s="82">
        <v>761</v>
      </c>
      <c r="X254" s="82" t="s">
        <v>677</v>
      </c>
      <c r="Y254" s="192">
        <v>8711</v>
      </c>
      <c r="Z254" s="192">
        <v>22812895.14144427</v>
      </c>
      <c r="AA254" s="192">
        <v>6682552.9390341872</v>
      </c>
      <c r="AB254" s="192">
        <v>-264496</v>
      </c>
      <c r="AD254" s="193">
        <f t="shared" si="126"/>
        <v>22548399.14144427</v>
      </c>
      <c r="AE254" s="194"/>
      <c r="AF254" s="149">
        <v>5257261.2772378009</v>
      </c>
      <c r="AG254" s="194"/>
      <c r="AH254" s="149">
        <f t="shared" si="127"/>
        <v>-102759.69533922666</v>
      </c>
      <c r="AI254" s="149">
        <v>-146970.2619386614</v>
      </c>
      <c r="AJ254" s="192"/>
      <c r="AK254" s="192">
        <f t="shared" si="128"/>
        <v>27702900.723342843</v>
      </c>
      <c r="AL254" s="195">
        <f t="shared" si="109"/>
        <v>3180.2204940124948</v>
      </c>
      <c r="AM254" s="194"/>
      <c r="AN254" s="149">
        <v>0</v>
      </c>
      <c r="AP254" s="147">
        <f t="shared" si="110"/>
        <v>-1513937.2296547629</v>
      </c>
      <c r="AQ254" s="148">
        <f t="shared" si="111"/>
        <v>-5.1817285364360761E-2</v>
      </c>
      <c r="AR254" s="149">
        <f t="shared" si="129"/>
        <v>-173.79603141485052</v>
      </c>
      <c r="AT254" s="82">
        <v>761</v>
      </c>
      <c r="AU254" s="82" t="s">
        <v>677</v>
      </c>
      <c r="AV254" s="192">
        <v>8711</v>
      </c>
      <c r="AW254" s="192">
        <v>22732479.378121588</v>
      </c>
      <c r="AX254" s="192">
        <v>6713412.68979776</v>
      </c>
      <c r="AY254" s="192">
        <v>-264496</v>
      </c>
      <c r="BA254" s="193">
        <f t="shared" si="130"/>
        <v>22467983.378121588</v>
      </c>
      <c r="BB254" s="194"/>
      <c r="BC254" s="149">
        <v>5257261.2772378009</v>
      </c>
      <c r="BD254" s="194"/>
      <c r="BE254" s="149">
        <v>-146970.2619386614</v>
      </c>
      <c r="BF254" s="192"/>
      <c r="BG254" s="192">
        <f t="shared" si="131"/>
        <v>27578274.393420726</v>
      </c>
      <c r="BH254" s="195">
        <f t="shared" si="112"/>
        <v>3165.9137175319397</v>
      </c>
      <c r="BI254" s="194"/>
      <c r="BJ254" s="149">
        <v>0</v>
      </c>
      <c r="BL254" s="147">
        <f t="shared" si="113"/>
        <v>-1638563.5595768802</v>
      </c>
      <c r="BM254" s="148">
        <f t="shared" si="114"/>
        <v>-5.6082850656628498E-2</v>
      </c>
      <c r="BN254" s="149">
        <f t="shared" si="132"/>
        <v>-188.10280789540582</v>
      </c>
      <c r="BP254" s="82">
        <v>761</v>
      </c>
      <c r="BQ254" s="82" t="s">
        <v>677</v>
      </c>
      <c r="BR254" s="192">
        <v>8711</v>
      </c>
      <c r="BS254" s="192">
        <v>22873091.282236472</v>
      </c>
      <c r="BT254" s="192">
        <v>6850946.7622283921</v>
      </c>
      <c r="BU254" s="192">
        <v>-264496</v>
      </c>
      <c r="BW254" s="193">
        <f t="shared" si="133"/>
        <v>22608595.282236472</v>
      </c>
      <c r="BX254" s="194"/>
      <c r="BY254" s="149">
        <v>5239635.2077646423</v>
      </c>
      <c r="BZ254" s="194"/>
      <c r="CA254" s="149">
        <v>-683471.46202369325</v>
      </c>
      <c r="CB254" s="192"/>
      <c r="CC254" s="192">
        <f t="shared" si="134"/>
        <v>27164759.027977418</v>
      </c>
      <c r="CD254" s="195">
        <f t="shared" si="115"/>
        <v>3118.4432359060288</v>
      </c>
      <c r="CE254" s="194"/>
      <c r="CF254" s="149">
        <v>0</v>
      </c>
      <c r="CH254" s="147">
        <f t="shared" si="116"/>
        <v>-2052078.9250201881</v>
      </c>
      <c r="CI254" s="148">
        <f t="shared" si="117"/>
        <v>-7.0236174370459134E-2</v>
      </c>
      <c r="CJ254" s="149">
        <f t="shared" si="135"/>
        <v>-235.5732895213165</v>
      </c>
      <c r="CL254" s="82">
        <v>761</v>
      </c>
      <c r="CM254" s="82" t="s">
        <v>677</v>
      </c>
      <c r="CN254" s="192">
        <v>8711</v>
      </c>
      <c r="CO254" s="192">
        <v>22520316.943992738</v>
      </c>
      <c r="CP254" s="192">
        <v>6808887.6836023023</v>
      </c>
      <c r="CQ254" s="192">
        <v>-264496</v>
      </c>
      <c r="CS254" s="193">
        <f t="shared" si="118"/>
        <v>22255820.943992738</v>
      </c>
      <c r="CT254" s="194"/>
      <c r="CU254" s="149">
        <v>5239635.2077646423</v>
      </c>
      <c r="CV254" s="194"/>
      <c r="CW254" s="149">
        <v>-683471.46202369325</v>
      </c>
      <c r="CX254" s="192"/>
      <c r="CY254" s="192">
        <f t="shared" si="119"/>
        <v>26811984.689733688</v>
      </c>
      <c r="CZ254" s="195">
        <f t="shared" si="120"/>
        <v>3077.9456652202603</v>
      </c>
      <c r="DA254" s="194"/>
      <c r="DB254" s="149">
        <v>0</v>
      </c>
      <c r="DD254" s="147">
        <f t="shared" si="121"/>
        <v>-2404853.2632639185</v>
      </c>
      <c r="DE254" s="148">
        <f t="shared" si="122"/>
        <v>-8.2310524743735444E-2</v>
      </c>
      <c r="DF254" s="149">
        <f t="shared" si="123"/>
        <v>-276.0708602070851</v>
      </c>
      <c r="DH254" s="196">
        <v>161179.55234000002</v>
      </c>
      <c r="DI254" s="197">
        <v>308643.14210000006</v>
      </c>
      <c r="DJ254" s="198">
        <f t="shared" si="124"/>
        <v>147463.58976000003</v>
      </c>
      <c r="DL254" s="196" t="e">
        <f>#REF!+DJ254</f>
        <v>#REF!</v>
      </c>
      <c r="DM254" s="198" t="e">
        <f t="shared" si="125"/>
        <v>#REF!</v>
      </c>
      <c r="DN254" s="82">
        <v>761</v>
      </c>
      <c r="DO254" s="82" t="s">
        <v>296</v>
      </c>
      <c r="DP254" s="192">
        <v>8828</v>
      </c>
      <c r="DQ254" s="192">
        <v>24420976.780978046</v>
      </c>
      <c r="DR254" s="192">
        <v>6808887.6836023023</v>
      </c>
      <c r="DS254" s="192">
        <v>-191021</v>
      </c>
      <c r="DU254" s="193">
        <v>24156480.780978046</v>
      </c>
      <c r="DV254" s="194"/>
      <c r="DW254" s="149">
        <v>4924140.8327090694</v>
      </c>
      <c r="DX254" s="194"/>
      <c r="DY254" s="149">
        <v>136216.33931049015</v>
      </c>
      <c r="DZ254" s="192"/>
      <c r="EA254" s="192">
        <v>29216837.952997606</v>
      </c>
      <c r="EB254" s="195">
        <v>3309.5647885135486</v>
      </c>
      <c r="ED254" s="196"/>
      <c r="EE254" s="197"/>
      <c r="EF254" s="198">
        <v>147463.58976000003</v>
      </c>
      <c r="EH254" s="196">
        <v>29364301.542757608</v>
      </c>
      <c r="EI254" s="198">
        <v>2447025.128563134</v>
      </c>
      <c r="EK254" s="199">
        <v>2</v>
      </c>
    </row>
    <row r="255" spans="1:141" ht="13.8" x14ac:dyDescent="0.25">
      <c r="A255" s="30">
        <v>765</v>
      </c>
      <c r="B255" s="235" t="s">
        <v>298</v>
      </c>
      <c r="C255" s="180">
        <v>10336</v>
      </c>
      <c r="D255" s="180">
        <v>22711423.724935893</v>
      </c>
      <c r="E255" s="181">
        <v>4877663.8040011665</v>
      </c>
      <c r="F255" s="182">
        <v>595221</v>
      </c>
      <c r="G255" s="181">
        <f t="shared" si="136"/>
        <v>23306644.724935893</v>
      </c>
      <c r="H255" s="183">
        <f t="shared" si="105"/>
        <v>2254.899837938844</v>
      </c>
      <c r="I255" s="184">
        <v>5323655.9803529736</v>
      </c>
      <c r="J255" s="181">
        <f t="shared" si="106"/>
        <v>28630300.705288865</v>
      </c>
      <c r="K255" s="183">
        <f t="shared" si="107"/>
        <v>2769.9594335612292</v>
      </c>
      <c r="L255" s="185">
        <v>284157.95799999998</v>
      </c>
      <c r="M255" s="185">
        <v>116863.96120000002</v>
      </c>
      <c r="N255" s="186">
        <v>-167293.99679999996</v>
      </c>
      <c r="O255" s="187">
        <v>-3207</v>
      </c>
      <c r="P255" s="159">
        <f t="shared" si="108"/>
        <v>28459799.708488863</v>
      </c>
      <c r="Q255" s="188">
        <v>710500</v>
      </c>
      <c r="R255" s="189"/>
      <c r="S255" s="190"/>
      <c r="U255" s="184"/>
      <c r="W255" s="82">
        <v>762</v>
      </c>
      <c r="X255" s="82" t="s">
        <v>678</v>
      </c>
      <c r="Y255" s="192">
        <v>3897</v>
      </c>
      <c r="Z255" s="192">
        <v>13786651.496745929</v>
      </c>
      <c r="AA255" s="192">
        <v>3206653.0732732858</v>
      </c>
      <c r="AB255" s="192">
        <v>-40628</v>
      </c>
      <c r="AD255" s="193">
        <f t="shared" si="126"/>
        <v>13746023.496745929</v>
      </c>
      <c r="AE255" s="194"/>
      <c r="AF255" s="149">
        <v>2541390.4968596837</v>
      </c>
      <c r="AG255" s="194"/>
      <c r="AH255" s="149">
        <f t="shared" si="127"/>
        <v>-50361.348058607204</v>
      </c>
      <c r="AI255" s="149">
        <v>-72028.439665217287</v>
      </c>
      <c r="AJ255" s="192"/>
      <c r="AK255" s="192">
        <f t="shared" si="128"/>
        <v>16237052.645547006</v>
      </c>
      <c r="AL255" s="195">
        <f t="shared" si="109"/>
        <v>4166.5518720931505</v>
      </c>
      <c r="AM255" s="194"/>
      <c r="AN255" s="149">
        <v>0</v>
      </c>
      <c r="AP255" s="147">
        <f t="shared" si="110"/>
        <v>-379535.62236369215</v>
      </c>
      <c r="AQ255" s="148">
        <f t="shared" si="111"/>
        <v>-2.2840767084338031E-2</v>
      </c>
      <c r="AR255" s="149">
        <f t="shared" si="129"/>
        <v>-97.391742972463987</v>
      </c>
      <c r="AT255" s="82">
        <v>762</v>
      </c>
      <c r="AU255" s="82" t="s">
        <v>678</v>
      </c>
      <c r="AV255" s="192">
        <v>3897</v>
      </c>
      <c r="AW255" s="192">
        <v>13714849.183481688</v>
      </c>
      <c r="AX255" s="192">
        <v>3177392.9917718242</v>
      </c>
      <c r="AY255" s="192">
        <v>-40628</v>
      </c>
      <c r="BA255" s="193">
        <f t="shared" si="130"/>
        <v>13674221.183481688</v>
      </c>
      <c r="BB255" s="194"/>
      <c r="BC255" s="149">
        <v>2541390.4968596837</v>
      </c>
      <c r="BD255" s="194"/>
      <c r="BE255" s="149">
        <v>-72028.439665217287</v>
      </c>
      <c r="BF255" s="192"/>
      <c r="BG255" s="192">
        <f t="shared" si="131"/>
        <v>16143583.240676153</v>
      </c>
      <c r="BH255" s="195">
        <f t="shared" si="112"/>
        <v>4142.5669080513608</v>
      </c>
      <c r="BI255" s="194"/>
      <c r="BJ255" s="149">
        <v>0</v>
      </c>
      <c r="BL255" s="147">
        <f t="shared" si="113"/>
        <v>-473005.02723454498</v>
      </c>
      <c r="BM255" s="148">
        <f t="shared" si="114"/>
        <v>-2.8465833034329535E-2</v>
      </c>
      <c r="BN255" s="149">
        <f t="shared" si="132"/>
        <v>-121.37670701425327</v>
      </c>
      <c r="BP255" s="82">
        <v>762</v>
      </c>
      <c r="BQ255" s="82" t="s">
        <v>678</v>
      </c>
      <c r="BR255" s="192">
        <v>3897</v>
      </c>
      <c r="BS255" s="192">
        <v>13729117.933718303</v>
      </c>
      <c r="BT255" s="192">
        <v>3189013.8628767929</v>
      </c>
      <c r="BU255" s="192">
        <v>-40628</v>
      </c>
      <c r="BW255" s="193">
        <f t="shared" si="133"/>
        <v>13688489.933718303</v>
      </c>
      <c r="BX255" s="194"/>
      <c r="BY255" s="149">
        <v>2542783.3660322838</v>
      </c>
      <c r="BZ255" s="194"/>
      <c r="CA255" s="149">
        <v>-334961.52429678268</v>
      </c>
      <c r="CB255" s="192"/>
      <c r="CC255" s="192">
        <f t="shared" si="134"/>
        <v>15896311.775453804</v>
      </c>
      <c r="CD255" s="195">
        <f t="shared" si="115"/>
        <v>4079.1151592131905</v>
      </c>
      <c r="CE255" s="194"/>
      <c r="CF255" s="149">
        <v>0</v>
      </c>
      <c r="CH255" s="147">
        <f t="shared" si="116"/>
        <v>-720276.49245689437</v>
      </c>
      <c r="CI255" s="148">
        <f t="shared" si="117"/>
        <v>-4.3346833949533668E-2</v>
      </c>
      <c r="CJ255" s="149">
        <f t="shared" si="135"/>
        <v>-184.8284558524235</v>
      </c>
      <c r="CL255" s="82">
        <v>762</v>
      </c>
      <c r="CM255" s="82" t="s">
        <v>678</v>
      </c>
      <c r="CN255" s="192">
        <v>3897</v>
      </c>
      <c r="CO255" s="192">
        <v>13659004.719445372</v>
      </c>
      <c r="CP255" s="192">
        <v>3232390.3355500195</v>
      </c>
      <c r="CQ255" s="192">
        <v>-40628</v>
      </c>
      <c r="CS255" s="193">
        <f t="shared" si="118"/>
        <v>13618376.719445372</v>
      </c>
      <c r="CT255" s="194"/>
      <c r="CU255" s="149">
        <v>2542783.3660322838</v>
      </c>
      <c r="CV255" s="194"/>
      <c r="CW255" s="149">
        <v>-334961.52429678268</v>
      </c>
      <c r="CX255" s="192"/>
      <c r="CY255" s="192">
        <f t="shared" si="119"/>
        <v>15826198.561180873</v>
      </c>
      <c r="CZ255" s="195">
        <f t="shared" si="120"/>
        <v>4061.1235722814658</v>
      </c>
      <c r="DA255" s="194"/>
      <c r="DB255" s="149">
        <v>0</v>
      </c>
      <c r="DD255" s="147">
        <f t="shared" si="121"/>
        <v>-790389.70672982559</v>
      </c>
      <c r="DE255" s="148">
        <f t="shared" si="122"/>
        <v>-4.7566305067340151E-2</v>
      </c>
      <c r="DF255" s="149">
        <f t="shared" si="123"/>
        <v>-202.8200427841482</v>
      </c>
      <c r="DH255" s="196">
        <v>70102.298340000008</v>
      </c>
      <c r="DI255" s="197">
        <v>91281.15830000001</v>
      </c>
      <c r="DJ255" s="198">
        <f t="shared" si="124"/>
        <v>21178.859960000002</v>
      </c>
      <c r="DL255" s="196" t="e">
        <f>#REF!+DJ255</f>
        <v>#REF!</v>
      </c>
      <c r="DM255" s="198" t="e">
        <f t="shared" si="125"/>
        <v>#REF!</v>
      </c>
      <c r="DN255" s="82">
        <v>762</v>
      </c>
      <c r="DO255" s="82" t="s">
        <v>297</v>
      </c>
      <c r="DP255" s="192">
        <v>3967</v>
      </c>
      <c r="DQ255" s="192">
        <v>14195149.937408393</v>
      </c>
      <c r="DR255" s="192">
        <v>3232390.3355500195</v>
      </c>
      <c r="DS255" s="192">
        <v>-133710</v>
      </c>
      <c r="DU255" s="193">
        <v>14154521.937408393</v>
      </c>
      <c r="DV255" s="194"/>
      <c r="DW255" s="149">
        <v>2395308.2686435571</v>
      </c>
      <c r="DX255" s="194"/>
      <c r="DY255" s="149">
        <v>66758.061858749323</v>
      </c>
      <c r="DZ255" s="192"/>
      <c r="EA255" s="192">
        <v>16616588.267910698</v>
      </c>
      <c r="EB255" s="195">
        <v>4188.7038739376603</v>
      </c>
      <c r="ED255" s="196"/>
      <c r="EE255" s="197"/>
      <c r="EF255" s="198">
        <v>21178.859960000002</v>
      </c>
      <c r="EH255" s="196">
        <v>16637767.127870698</v>
      </c>
      <c r="EI255" s="198">
        <v>1386480.5939892249</v>
      </c>
      <c r="EK255" s="199">
        <v>11</v>
      </c>
    </row>
    <row r="256" spans="1:141" ht="13.8" x14ac:dyDescent="0.25">
      <c r="A256" s="30">
        <v>768</v>
      </c>
      <c r="B256" s="235" t="s">
        <v>299</v>
      </c>
      <c r="C256" s="180">
        <v>2492</v>
      </c>
      <c r="D256" s="180">
        <v>9219485.4076141361</v>
      </c>
      <c r="E256" s="181">
        <v>2184109.0208410141</v>
      </c>
      <c r="F256" s="182">
        <v>313534</v>
      </c>
      <c r="G256" s="181">
        <f t="shared" si="136"/>
        <v>9533019.4076141361</v>
      </c>
      <c r="H256" s="183">
        <f t="shared" si="105"/>
        <v>3825.4492004872136</v>
      </c>
      <c r="I256" s="184">
        <v>1676662.2576745222</v>
      </c>
      <c r="J256" s="181">
        <f t="shared" si="106"/>
        <v>11209681.665288659</v>
      </c>
      <c r="K256" s="183">
        <f t="shared" si="107"/>
        <v>4498.2671209023511</v>
      </c>
      <c r="L256" s="185">
        <v>62592.992000000006</v>
      </c>
      <c r="M256" s="185">
        <v>142256.80000000002</v>
      </c>
      <c r="N256" s="186">
        <v>79663.808000000019</v>
      </c>
      <c r="O256" s="187">
        <v>-12066</v>
      </c>
      <c r="P256" s="159">
        <f t="shared" si="108"/>
        <v>11277279.473288659</v>
      </c>
      <c r="Q256" s="188">
        <v>116378</v>
      </c>
      <c r="R256" s="189"/>
      <c r="S256" s="190"/>
      <c r="U256" s="184"/>
      <c r="W256" s="82">
        <v>765</v>
      </c>
      <c r="X256" s="82" t="s">
        <v>679</v>
      </c>
      <c r="Y256" s="192">
        <v>10336</v>
      </c>
      <c r="Z256" s="192">
        <v>22693649.991571467</v>
      </c>
      <c r="AA256" s="192">
        <v>4877663.8040011665</v>
      </c>
      <c r="AB256" s="192">
        <v>671330</v>
      </c>
      <c r="AD256" s="193">
        <f t="shared" si="126"/>
        <v>23364979.991571467</v>
      </c>
      <c r="AE256" s="194"/>
      <c r="AF256" s="149">
        <v>5476449.0694897547</v>
      </c>
      <c r="AG256" s="194"/>
      <c r="AH256" s="149">
        <f t="shared" si="127"/>
        <v>-146710.94777532516</v>
      </c>
      <c r="AI256" s="149">
        <v>-209830.77414377904</v>
      </c>
      <c r="AJ256" s="192"/>
      <c r="AK256" s="192">
        <f t="shared" si="128"/>
        <v>28694718.113285895</v>
      </c>
      <c r="AL256" s="195">
        <f t="shared" si="109"/>
        <v>2776.1917679262669</v>
      </c>
      <c r="AM256" s="194"/>
      <c r="AN256" s="149">
        <v>0</v>
      </c>
      <c r="AP256" s="147">
        <f t="shared" si="110"/>
        <v>-2538629.7778677829</v>
      </c>
      <c r="AQ256" s="148">
        <f t="shared" si="111"/>
        <v>-8.1279464075217092E-2</v>
      </c>
      <c r="AR256" s="149">
        <f t="shared" si="129"/>
        <v>-245.61046612497898</v>
      </c>
      <c r="AT256" s="82">
        <v>765</v>
      </c>
      <c r="AU256" s="82" t="s">
        <v>679</v>
      </c>
      <c r="AV256" s="192">
        <v>10336</v>
      </c>
      <c r="AW256" s="192">
        <v>22590351.959266953</v>
      </c>
      <c r="AX256" s="192">
        <v>4887082.3864711616</v>
      </c>
      <c r="AY256" s="192">
        <v>671330</v>
      </c>
      <c r="BA256" s="193">
        <f t="shared" si="130"/>
        <v>23261681.959266953</v>
      </c>
      <c r="BB256" s="194"/>
      <c r="BC256" s="149">
        <v>5476449.0694897547</v>
      </c>
      <c r="BD256" s="194"/>
      <c r="BE256" s="149">
        <v>-209830.77414377904</v>
      </c>
      <c r="BF256" s="192"/>
      <c r="BG256" s="192">
        <f t="shared" si="131"/>
        <v>28528300.25461293</v>
      </c>
      <c r="BH256" s="195">
        <f t="shared" si="112"/>
        <v>2760.09096890605</v>
      </c>
      <c r="BI256" s="194"/>
      <c r="BJ256" s="149">
        <v>0</v>
      </c>
      <c r="BL256" s="147">
        <f t="shared" si="113"/>
        <v>-2705047.6365407482</v>
      </c>
      <c r="BM256" s="148">
        <f t="shared" si="114"/>
        <v>-8.6607674782981162E-2</v>
      </c>
      <c r="BN256" s="149">
        <f t="shared" si="132"/>
        <v>-261.71126514519625</v>
      </c>
      <c r="BP256" s="82">
        <v>765</v>
      </c>
      <c r="BQ256" s="82" t="s">
        <v>679</v>
      </c>
      <c r="BR256" s="192">
        <v>10336</v>
      </c>
      <c r="BS256" s="192">
        <v>22714981.388474457</v>
      </c>
      <c r="BT256" s="192">
        <v>5002803.5843073968</v>
      </c>
      <c r="BU256" s="192">
        <v>671330</v>
      </c>
      <c r="BW256" s="193">
        <f t="shared" si="133"/>
        <v>23386311.388474457</v>
      </c>
      <c r="BX256" s="194"/>
      <c r="BY256" s="149">
        <v>5445599.9928834233</v>
      </c>
      <c r="BZ256" s="194"/>
      <c r="CA256" s="149">
        <v>-975798.39683123212</v>
      </c>
      <c r="CB256" s="192"/>
      <c r="CC256" s="192">
        <f t="shared" si="134"/>
        <v>27856112.984526645</v>
      </c>
      <c r="CD256" s="195">
        <f t="shared" si="115"/>
        <v>2695.0573707939866</v>
      </c>
      <c r="CE256" s="194"/>
      <c r="CF256" s="149">
        <v>0</v>
      </c>
      <c r="CH256" s="147">
        <f t="shared" si="116"/>
        <v>-3377234.9066270329</v>
      </c>
      <c r="CI256" s="148">
        <f t="shared" si="117"/>
        <v>-0.10812913551235338</v>
      </c>
      <c r="CJ256" s="149">
        <f t="shared" si="135"/>
        <v>-326.7448632572594</v>
      </c>
      <c r="CL256" s="82">
        <v>765</v>
      </c>
      <c r="CM256" s="82" t="s">
        <v>679</v>
      </c>
      <c r="CN256" s="192">
        <v>10336</v>
      </c>
      <c r="CO256" s="192">
        <v>22635342.084388055</v>
      </c>
      <c r="CP256" s="192">
        <v>4898447.0011022417</v>
      </c>
      <c r="CQ256" s="192">
        <v>671330</v>
      </c>
      <c r="CS256" s="193">
        <f t="shared" si="118"/>
        <v>23306672.084388055</v>
      </c>
      <c r="CT256" s="194"/>
      <c r="CU256" s="149">
        <v>5445599.9928834233</v>
      </c>
      <c r="CV256" s="194"/>
      <c r="CW256" s="149">
        <v>-975798.39683123212</v>
      </c>
      <c r="CX256" s="192"/>
      <c r="CY256" s="192">
        <f t="shared" si="119"/>
        <v>27776473.680440243</v>
      </c>
      <c r="CZ256" s="195">
        <f t="shared" si="120"/>
        <v>2687.3523297639554</v>
      </c>
      <c r="DA256" s="194"/>
      <c r="DB256" s="149">
        <v>0</v>
      </c>
      <c r="DD256" s="147">
        <f t="shared" si="121"/>
        <v>-3456874.210713435</v>
      </c>
      <c r="DE256" s="148">
        <f t="shared" si="122"/>
        <v>-0.11067895195738964</v>
      </c>
      <c r="DF256" s="149">
        <f t="shared" si="123"/>
        <v>-334.44990428729051</v>
      </c>
      <c r="DH256" s="196">
        <v>351490.23234000005</v>
      </c>
      <c r="DI256" s="197">
        <v>179639.68829999998</v>
      </c>
      <c r="DJ256" s="198">
        <f t="shared" si="124"/>
        <v>-171850.54404000007</v>
      </c>
      <c r="DL256" s="196" t="e">
        <f>#REF!+DJ256</f>
        <v>#REF!</v>
      </c>
      <c r="DM256" s="198" t="e">
        <f t="shared" si="125"/>
        <v>#REF!</v>
      </c>
      <c r="DN256" s="82">
        <v>765</v>
      </c>
      <c r="DO256" s="82" t="s">
        <v>298</v>
      </c>
      <c r="DP256" s="192">
        <v>10389</v>
      </c>
      <c r="DQ256" s="192">
        <v>25266968.787451781</v>
      </c>
      <c r="DR256" s="192">
        <v>4898447.0011022417</v>
      </c>
      <c r="DS256" s="192">
        <v>612411</v>
      </c>
      <c r="DU256" s="193">
        <v>25938298.787451781</v>
      </c>
      <c r="DV256" s="194"/>
      <c r="DW256" s="149">
        <v>5100571.7988031236</v>
      </c>
      <c r="DX256" s="194"/>
      <c r="DY256" s="149">
        <v>194477.30489877315</v>
      </c>
      <c r="DZ256" s="192"/>
      <c r="EA256" s="192">
        <v>31233347.891153678</v>
      </c>
      <c r="EB256" s="195">
        <v>3006.3863597221753</v>
      </c>
      <c r="ED256" s="196"/>
      <c r="EE256" s="197"/>
      <c r="EF256" s="198">
        <v>-171850.54404000007</v>
      </c>
      <c r="EH256" s="196">
        <v>31061497.347113676</v>
      </c>
      <c r="EI256" s="198">
        <v>2588458.1122594732</v>
      </c>
      <c r="EK256" s="199">
        <v>18</v>
      </c>
    </row>
    <row r="257" spans="1:141" ht="13.8" x14ac:dyDescent="0.25">
      <c r="A257" s="30">
        <v>777</v>
      </c>
      <c r="B257" s="235" t="s">
        <v>300</v>
      </c>
      <c r="C257" s="180">
        <v>7727</v>
      </c>
      <c r="D257" s="180">
        <v>29320837.826381907</v>
      </c>
      <c r="E257" s="181">
        <v>6293512.1029992728</v>
      </c>
      <c r="F257" s="200">
        <v>-268283</v>
      </c>
      <c r="G257" s="181">
        <f t="shared" si="136"/>
        <v>29052554.826381907</v>
      </c>
      <c r="H257" s="183">
        <f t="shared" si="105"/>
        <v>3759.8750907702738</v>
      </c>
      <c r="I257" s="184">
        <v>4536716.6917383838</v>
      </c>
      <c r="J257" s="181">
        <f t="shared" si="106"/>
        <v>33589271.518120289</v>
      </c>
      <c r="K257" s="183">
        <f t="shared" si="107"/>
        <v>4347.0003258858924</v>
      </c>
      <c r="L257" s="185">
        <v>133436.87839999999</v>
      </c>
      <c r="M257" s="185">
        <v>155059.91200000001</v>
      </c>
      <c r="N257" s="186">
        <v>21623.033600000024</v>
      </c>
      <c r="O257" s="187">
        <v>-2427</v>
      </c>
      <c r="P257" s="159">
        <f t="shared" si="108"/>
        <v>33608467.551720291</v>
      </c>
      <c r="Q257" s="188">
        <v>537680</v>
      </c>
      <c r="R257" s="189"/>
      <c r="S257" s="190"/>
      <c r="U257" s="184"/>
      <c r="W257" s="82">
        <v>768</v>
      </c>
      <c r="X257" s="82" t="s">
        <v>680</v>
      </c>
      <c r="Y257" s="192">
        <v>2492</v>
      </c>
      <c r="Z257" s="192">
        <v>9218238.7534854542</v>
      </c>
      <c r="AA257" s="192">
        <v>2184109.0208410132</v>
      </c>
      <c r="AB257" s="192">
        <v>375004</v>
      </c>
      <c r="AD257" s="193">
        <f t="shared" si="126"/>
        <v>9593242.7534854542</v>
      </c>
      <c r="AE257" s="194"/>
      <c r="AF257" s="149">
        <v>1711162.2356423084</v>
      </c>
      <c r="AG257" s="194"/>
      <c r="AH257" s="149">
        <f t="shared" si="127"/>
        <v>-33453.399855779266</v>
      </c>
      <c r="AI257" s="149">
        <v>-47846.141654195926</v>
      </c>
      <c r="AJ257" s="192"/>
      <c r="AK257" s="192">
        <f t="shared" si="128"/>
        <v>11270951.589271983</v>
      </c>
      <c r="AL257" s="195">
        <f t="shared" si="109"/>
        <v>4522.8537677656432</v>
      </c>
      <c r="AM257" s="194"/>
      <c r="AN257" s="149">
        <v>0</v>
      </c>
      <c r="AP257" s="147">
        <f t="shared" si="110"/>
        <v>-839536.16707348078</v>
      </c>
      <c r="AQ257" s="148">
        <f t="shared" si="111"/>
        <v>-6.9323068068302518E-2</v>
      </c>
      <c r="AR257" s="149">
        <f t="shared" si="129"/>
        <v>-336.89252290268087</v>
      </c>
      <c r="AT257" s="82">
        <v>768</v>
      </c>
      <c r="AU257" s="82" t="s">
        <v>680</v>
      </c>
      <c r="AV257" s="192">
        <v>2492</v>
      </c>
      <c r="AW257" s="192">
        <v>9189482.0171932038</v>
      </c>
      <c r="AX257" s="192">
        <v>2176637.8121896596</v>
      </c>
      <c r="AY257" s="192">
        <v>375004</v>
      </c>
      <c r="BA257" s="193">
        <f t="shared" si="130"/>
        <v>9564486.0171932038</v>
      </c>
      <c r="BB257" s="194"/>
      <c r="BC257" s="149">
        <v>1711162.2356423084</v>
      </c>
      <c r="BD257" s="194"/>
      <c r="BE257" s="149">
        <v>-47846.141654195926</v>
      </c>
      <c r="BF257" s="192"/>
      <c r="BG257" s="192">
        <f t="shared" si="131"/>
        <v>11227802.111181317</v>
      </c>
      <c r="BH257" s="195">
        <f t="shared" si="112"/>
        <v>4505.5385678897737</v>
      </c>
      <c r="BI257" s="194"/>
      <c r="BJ257" s="149">
        <v>0</v>
      </c>
      <c r="BL257" s="147">
        <f t="shared" si="113"/>
        <v>-882685.64516414702</v>
      </c>
      <c r="BM257" s="148">
        <f t="shared" si="114"/>
        <v>-7.2886052397158924E-2</v>
      </c>
      <c r="BN257" s="149">
        <f t="shared" si="132"/>
        <v>-354.20772277855019</v>
      </c>
      <c r="BP257" s="82">
        <v>768</v>
      </c>
      <c r="BQ257" s="82" t="s">
        <v>680</v>
      </c>
      <c r="BR257" s="192">
        <v>2492</v>
      </c>
      <c r="BS257" s="192">
        <v>9303543.1612769403</v>
      </c>
      <c r="BT257" s="192">
        <v>2289390.1643242463</v>
      </c>
      <c r="BU257" s="192">
        <v>375004</v>
      </c>
      <c r="BW257" s="193">
        <f t="shared" si="133"/>
        <v>9678547.1612769403</v>
      </c>
      <c r="BX257" s="194"/>
      <c r="BY257" s="149">
        <v>1706550.5664483523</v>
      </c>
      <c r="BZ257" s="194"/>
      <c r="CA257" s="149">
        <v>-222504.0083430899</v>
      </c>
      <c r="CB257" s="192"/>
      <c r="CC257" s="192">
        <f t="shared" si="134"/>
        <v>11162593.719382204</v>
      </c>
      <c r="CD257" s="195">
        <f t="shared" si="115"/>
        <v>4479.3714764776096</v>
      </c>
      <c r="CE257" s="194"/>
      <c r="CF257" s="149">
        <v>0</v>
      </c>
      <c r="CH257" s="147">
        <f t="shared" si="116"/>
        <v>-947894.0369632598</v>
      </c>
      <c r="CI257" s="148">
        <f t="shared" si="117"/>
        <v>-7.8270508672666564E-2</v>
      </c>
      <c r="CJ257" s="149">
        <f t="shared" si="135"/>
        <v>-380.37481419071423</v>
      </c>
      <c r="CL257" s="82">
        <v>768</v>
      </c>
      <c r="CM257" s="82" t="s">
        <v>680</v>
      </c>
      <c r="CN257" s="192">
        <v>2492</v>
      </c>
      <c r="CO257" s="192">
        <v>9566024.0647175647</v>
      </c>
      <c r="CP257" s="192">
        <v>2300979.4893952399</v>
      </c>
      <c r="CQ257" s="192">
        <v>375004</v>
      </c>
      <c r="CS257" s="193">
        <f t="shared" si="118"/>
        <v>9941028.0647175647</v>
      </c>
      <c r="CT257" s="194"/>
      <c r="CU257" s="149">
        <v>1706550.5664483523</v>
      </c>
      <c r="CV257" s="194"/>
      <c r="CW257" s="149">
        <v>-222504.0083430899</v>
      </c>
      <c r="CX257" s="192"/>
      <c r="CY257" s="192">
        <f t="shared" si="119"/>
        <v>11425074.622822829</v>
      </c>
      <c r="CZ257" s="195">
        <f t="shared" si="120"/>
        <v>4584.7008919834789</v>
      </c>
      <c r="DA257" s="194"/>
      <c r="DB257" s="149">
        <v>0</v>
      </c>
      <c r="DD257" s="147">
        <f t="shared" si="121"/>
        <v>-685413.13352263533</v>
      </c>
      <c r="DE257" s="148">
        <f t="shared" si="122"/>
        <v>-5.6596657980476736E-2</v>
      </c>
      <c r="DF257" s="149">
        <f t="shared" si="123"/>
        <v>-275.04539868484562</v>
      </c>
      <c r="DH257" s="196">
        <v>59811.928</v>
      </c>
      <c r="DI257" s="197">
        <v>186232.59399999998</v>
      </c>
      <c r="DJ257" s="198">
        <f t="shared" si="124"/>
        <v>126420.66599999998</v>
      </c>
      <c r="DL257" s="196" t="e">
        <f>#REF!+DJ257</f>
        <v>#REF!</v>
      </c>
      <c r="DM257" s="198" t="e">
        <f t="shared" si="125"/>
        <v>#REF!</v>
      </c>
      <c r="DN257" s="82">
        <v>768</v>
      </c>
      <c r="DO257" s="82" t="s">
        <v>299</v>
      </c>
      <c r="DP257" s="192">
        <v>2530</v>
      </c>
      <c r="DQ257" s="192">
        <v>10078452.938476214</v>
      </c>
      <c r="DR257" s="192">
        <v>2300979.4893952399</v>
      </c>
      <c r="DS257" s="192">
        <v>395051</v>
      </c>
      <c r="DU257" s="193">
        <v>10453456.938476214</v>
      </c>
      <c r="DV257" s="194"/>
      <c r="DW257" s="149">
        <v>1612685.6100763979</v>
      </c>
      <c r="DX257" s="194"/>
      <c r="DY257" s="149">
        <v>44345.20779285211</v>
      </c>
      <c r="DZ257" s="192"/>
      <c r="EA257" s="192">
        <v>12110487.756345464</v>
      </c>
      <c r="EB257" s="195">
        <v>4786.7540538914873</v>
      </c>
      <c r="ED257" s="196"/>
      <c r="EE257" s="197"/>
      <c r="EF257" s="198">
        <v>126420.66599999998</v>
      </c>
      <c r="EH257" s="196">
        <v>12236908.422345463</v>
      </c>
      <c r="EI257" s="198">
        <v>1019742.3685287886</v>
      </c>
      <c r="EK257" s="199">
        <v>10</v>
      </c>
    </row>
    <row r="258" spans="1:141" ht="13.8" x14ac:dyDescent="0.25">
      <c r="A258" s="30">
        <v>778</v>
      </c>
      <c r="B258" s="235" t="s">
        <v>301</v>
      </c>
      <c r="C258" s="180">
        <v>7064</v>
      </c>
      <c r="D258" s="180">
        <v>22289494.673019134</v>
      </c>
      <c r="E258" s="181">
        <v>5741495.1709592137</v>
      </c>
      <c r="F258" s="182">
        <v>47780</v>
      </c>
      <c r="G258" s="181">
        <f t="shared" si="136"/>
        <v>22337274.673019134</v>
      </c>
      <c r="H258" s="183">
        <f t="shared" si="105"/>
        <v>3162.1283512201489</v>
      </c>
      <c r="I258" s="184">
        <v>3899424.3651267989</v>
      </c>
      <c r="J258" s="181">
        <f t="shared" si="106"/>
        <v>26236699.038145933</v>
      </c>
      <c r="K258" s="183">
        <f t="shared" si="107"/>
        <v>3714.141992942516</v>
      </c>
      <c r="L258" s="185">
        <v>106322.73232000001</v>
      </c>
      <c r="M258" s="185">
        <v>253217.10400000005</v>
      </c>
      <c r="N258" s="186">
        <v>146894.37168000004</v>
      </c>
      <c r="O258" s="187">
        <v>2420</v>
      </c>
      <c r="P258" s="159">
        <f t="shared" si="108"/>
        <v>26386013.409825932</v>
      </c>
      <c r="Q258" s="188">
        <v>395344</v>
      </c>
      <c r="R258" s="189"/>
      <c r="S258" s="190"/>
      <c r="U258" s="184"/>
      <c r="W258" s="82">
        <v>777</v>
      </c>
      <c r="X258" s="82" t="s">
        <v>681</v>
      </c>
      <c r="Y258" s="192">
        <v>7727</v>
      </c>
      <c r="Z258" s="192">
        <v>29327413.160673391</v>
      </c>
      <c r="AA258" s="192">
        <v>6293512.1029992728</v>
      </c>
      <c r="AB258" s="192">
        <v>-374208</v>
      </c>
      <c r="AD258" s="193">
        <f t="shared" si="126"/>
        <v>28953205.160673391</v>
      </c>
      <c r="AE258" s="194"/>
      <c r="AF258" s="149">
        <v>4655335.5882576033</v>
      </c>
      <c r="AG258" s="194"/>
      <c r="AH258" s="149">
        <f t="shared" si="127"/>
        <v>-105068.42309194652</v>
      </c>
      <c r="AI258" s="149">
        <v>-150272.27953848167</v>
      </c>
      <c r="AJ258" s="192"/>
      <c r="AK258" s="192">
        <f t="shared" si="128"/>
        <v>33503472.325839043</v>
      </c>
      <c r="AL258" s="195">
        <f t="shared" si="109"/>
        <v>4335.8965091030213</v>
      </c>
      <c r="AM258" s="194"/>
      <c r="AN258" s="149">
        <v>0</v>
      </c>
      <c r="AP258" s="147">
        <f t="shared" si="110"/>
        <v>-883390.43191720545</v>
      </c>
      <c r="AQ258" s="148">
        <f t="shared" si="111"/>
        <v>-2.5689765249606821E-2</v>
      </c>
      <c r="AR258" s="149">
        <f t="shared" si="129"/>
        <v>-114.32514972398155</v>
      </c>
      <c r="AT258" s="82">
        <v>777</v>
      </c>
      <c r="AU258" s="82" t="s">
        <v>681</v>
      </c>
      <c r="AV258" s="192">
        <v>7727</v>
      </c>
      <c r="AW258" s="192">
        <v>29217041.201507855</v>
      </c>
      <c r="AX258" s="192">
        <v>6307046.4035966014</v>
      </c>
      <c r="AY258" s="192">
        <v>-374208</v>
      </c>
      <c r="BA258" s="193">
        <f t="shared" si="130"/>
        <v>28842833.201507855</v>
      </c>
      <c r="BB258" s="194"/>
      <c r="BC258" s="149">
        <v>4655335.5882576033</v>
      </c>
      <c r="BD258" s="194"/>
      <c r="BE258" s="149">
        <v>-150272.27953848167</v>
      </c>
      <c r="BF258" s="192"/>
      <c r="BG258" s="192">
        <f t="shared" si="131"/>
        <v>33347896.510226976</v>
      </c>
      <c r="BH258" s="195">
        <f t="shared" si="112"/>
        <v>4315.7624576455255</v>
      </c>
      <c r="BI258" s="194"/>
      <c r="BJ258" s="149">
        <v>0</v>
      </c>
      <c r="BL258" s="147">
        <f t="shared" si="113"/>
        <v>-1038966.247529272</v>
      </c>
      <c r="BM258" s="148">
        <f t="shared" si="114"/>
        <v>-3.0214045836296142E-2</v>
      </c>
      <c r="BN258" s="149">
        <f t="shared" si="132"/>
        <v>-134.45920118147689</v>
      </c>
      <c r="BP258" s="82">
        <v>777</v>
      </c>
      <c r="BQ258" s="82" t="s">
        <v>681</v>
      </c>
      <c r="BR258" s="192">
        <v>7727</v>
      </c>
      <c r="BS258" s="192">
        <v>29335554.816872254</v>
      </c>
      <c r="BT258" s="192">
        <v>6419753.9551325496</v>
      </c>
      <c r="BU258" s="192">
        <v>-374208</v>
      </c>
      <c r="BW258" s="193">
        <f t="shared" si="133"/>
        <v>28961346.816872254</v>
      </c>
      <c r="BX258" s="194"/>
      <c r="BY258" s="149">
        <v>4640843.3657540362</v>
      </c>
      <c r="BZ258" s="194"/>
      <c r="CA258" s="149">
        <v>-698827.18614643475</v>
      </c>
      <c r="CB258" s="192"/>
      <c r="CC258" s="192">
        <f t="shared" si="134"/>
        <v>32903362.996479858</v>
      </c>
      <c r="CD258" s="195">
        <f t="shared" si="115"/>
        <v>4258.2325606936529</v>
      </c>
      <c r="CE258" s="194"/>
      <c r="CF258" s="149">
        <v>0</v>
      </c>
      <c r="CH258" s="147">
        <f t="shared" si="116"/>
        <v>-1483499.7612763904</v>
      </c>
      <c r="CI258" s="148">
        <f t="shared" si="117"/>
        <v>-4.3141468639554051E-2</v>
      </c>
      <c r="CJ258" s="149">
        <f t="shared" si="135"/>
        <v>-191.98909813334936</v>
      </c>
      <c r="CL258" s="82">
        <v>777</v>
      </c>
      <c r="CM258" s="82" t="s">
        <v>681</v>
      </c>
      <c r="CN258" s="192">
        <v>7727</v>
      </c>
      <c r="CO258" s="192">
        <v>28882892.907331698</v>
      </c>
      <c r="CP258" s="192">
        <v>6419464.6425341088</v>
      </c>
      <c r="CQ258" s="192">
        <v>-374208</v>
      </c>
      <c r="CS258" s="193">
        <f t="shared" si="118"/>
        <v>28508684.907331698</v>
      </c>
      <c r="CT258" s="194"/>
      <c r="CU258" s="149">
        <v>4640843.3657540362</v>
      </c>
      <c r="CV258" s="194"/>
      <c r="CW258" s="149">
        <v>-698827.18614643475</v>
      </c>
      <c r="CX258" s="192"/>
      <c r="CY258" s="192">
        <f t="shared" si="119"/>
        <v>32450701.086939301</v>
      </c>
      <c r="CZ258" s="195">
        <f t="shared" si="120"/>
        <v>4199.650716570377</v>
      </c>
      <c r="DA258" s="194"/>
      <c r="DB258" s="149">
        <v>0</v>
      </c>
      <c r="DD258" s="147">
        <f t="shared" si="121"/>
        <v>-1936161.6708169468</v>
      </c>
      <c r="DE258" s="148">
        <f t="shared" si="122"/>
        <v>-5.6305272291239453E-2</v>
      </c>
      <c r="DF258" s="149">
        <f t="shared" si="123"/>
        <v>-250.5709422566257</v>
      </c>
      <c r="DH258" s="196">
        <v>53083.086100000008</v>
      </c>
      <c r="DI258" s="197">
        <v>187727.8922</v>
      </c>
      <c r="DJ258" s="198">
        <f t="shared" si="124"/>
        <v>134644.80609999999</v>
      </c>
      <c r="DL258" s="196" t="e">
        <f>#REF!+DJ258</f>
        <v>#REF!</v>
      </c>
      <c r="DM258" s="198" t="e">
        <f t="shared" si="125"/>
        <v>#REF!</v>
      </c>
      <c r="DN258" s="82">
        <v>777</v>
      </c>
      <c r="DO258" s="82" t="s">
        <v>300</v>
      </c>
      <c r="DP258" s="192">
        <v>7862</v>
      </c>
      <c r="DQ258" s="192">
        <v>30257064.904204004</v>
      </c>
      <c r="DR258" s="192">
        <v>6419464.6425341088</v>
      </c>
      <c r="DS258" s="192">
        <v>-409560</v>
      </c>
      <c r="DU258" s="193">
        <v>29882856.904204004</v>
      </c>
      <c r="DV258" s="194"/>
      <c r="DW258" s="149">
        <v>4364729.1069538845</v>
      </c>
      <c r="DX258" s="194"/>
      <c r="DY258" s="149">
        <v>139276.74659836642</v>
      </c>
      <c r="DZ258" s="192"/>
      <c r="EA258" s="192">
        <v>34386862.757756248</v>
      </c>
      <c r="EB258" s="195">
        <v>4373.8059981882789</v>
      </c>
      <c r="ED258" s="196"/>
      <c r="EE258" s="197"/>
      <c r="EF258" s="198">
        <v>134644.80609999999</v>
      </c>
      <c r="EH258" s="196">
        <v>34521507.563856252</v>
      </c>
      <c r="EI258" s="198">
        <v>2876792.2969880211</v>
      </c>
      <c r="EK258" s="199">
        <v>18</v>
      </c>
    </row>
    <row r="259" spans="1:141" ht="13.8" x14ac:dyDescent="0.25">
      <c r="A259" s="30">
        <v>781</v>
      </c>
      <c r="B259" s="235" t="s">
        <v>302</v>
      </c>
      <c r="C259" s="180">
        <v>3657</v>
      </c>
      <c r="D259" s="180">
        <v>12677292.281832227</v>
      </c>
      <c r="E259" s="181">
        <v>3103603.982274015</v>
      </c>
      <c r="F259" s="200">
        <v>-457717</v>
      </c>
      <c r="G259" s="181">
        <f t="shared" si="136"/>
        <v>12219575.281832227</v>
      </c>
      <c r="H259" s="183">
        <f t="shared" si="105"/>
        <v>3341.420640369764</v>
      </c>
      <c r="I259" s="184">
        <v>2365627.6406998476</v>
      </c>
      <c r="J259" s="181">
        <f t="shared" si="106"/>
        <v>14585202.922532074</v>
      </c>
      <c r="K259" s="183">
        <f t="shared" si="107"/>
        <v>3988.2972169899026</v>
      </c>
      <c r="L259" s="185">
        <v>127419.41576000003</v>
      </c>
      <c r="M259" s="185">
        <v>54057.584000000003</v>
      </c>
      <c r="N259" s="186">
        <v>-73361.83176000003</v>
      </c>
      <c r="O259" s="187">
        <v>1762</v>
      </c>
      <c r="P259" s="159">
        <f t="shared" si="108"/>
        <v>14513603.090772074</v>
      </c>
      <c r="Q259" s="188">
        <v>192502</v>
      </c>
      <c r="R259" s="189"/>
      <c r="S259" s="190"/>
      <c r="U259" s="184"/>
      <c r="W259" s="82">
        <v>778</v>
      </c>
      <c r="X259" s="82" t="s">
        <v>682</v>
      </c>
      <c r="Y259" s="192">
        <v>7064</v>
      </c>
      <c r="Z259" s="192">
        <v>22284545.954596687</v>
      </c>
      <c r="AA259" s="192">
        <v>5741495.170959211</v>
      </c>
      <c r="AB259" s="192">
        <v>28335</v>
      </c>
      <c r="AD259" s="193">
        <f t="shared" si="126"/>
        <v>22312880.954596687</v>
      </c>
      <c r="AE259" s="194"/>
      <c r="AF259" s="149">
        <v>3991329.4586320268</v>
      </c>
      <c r="AG259" s="194"/>
      <c r="AH259" s="149">
        <f t="shared" si="127"/>
        <v>-90448.69056345048</v>
      </c>
      <c r="AI259" s="149">
        <v>-129362.662084935</v>
      </c>
      <c r="AJ259" s="192"/>
      <c r="AK259" s="192">
        <f t="shared" si="128"/>
        <v>26213761.722665261</v>
      </c>
      <c r="AL259" s="195">
        <f t="shared" si="109"/>
        <v>3710.894921102104</v>
      </c>
      <c r="AM259" s="194"/>
      <c r="AN259" s="149">
        <v>0</v>
      </c>
      <c r="AP259" s="147">
        <f t="shared" si="110"/>
        <v>-1184140.1119292304</v>
      </c>
      <c r="AQ259" s="148">
        <f t="shared" si="111"/>
        <v>-4.3220102001900483E-2</v>
      </c>
      <c r="AR259" s="149">
        <f t="shared" si="129"/>
        <v>-167.63025367061584</v>
      </c>
      <c r="AT259" s="82">
        <v>778</v>
      </c>
      <c r="AU259" s="82" t="s">
        <v>682</v>
      </c>
      <c r="AV259" s="192">
        <v>7064</v>
      </c>
      <c r="AW259" s="192">
        <v>22197724.078908511</v>
      </c>
      <c r="AX259" s="192">
        <v>5749102.6263515288</v>
      </c>
      <c r="AY259" s="192">
        <v>28335</v>
      </c>
      <c r="BA259" s="193">
        <f t="shared" si="130"/>
        <v>22226059.078908511</v>
      </c>
      <c r="BB259" s="194"/>
      <c r="BC259" s="149">
        <v>3991329.4586320268</v>
      </c>
      <c r="BD259" s="194"/>
      <c r="BE259" s="149">
        <v>-129362.662084935</v>
      </c>
      <c r="BF259" s="192"/>
      <c r="BG259" s="192">
        <f t="shared" si="131"/>
        <v>26088025.875455603</v>
      </c>
      <c r="BH259" s="195">
        <f t="shared" si="112"/>
        <v>3693.0953957326733</v>
      </c>
      <c r="BI259" s="194"/>
      <c r="BJ259" s="149">
        <v>0</v>
      </c>
      <c r="BL259" s="147">
        <f t="shared" si="113"/>
        <v>-1309875.9591388889</v>
      </c>
      <c r="BM259" s="148">
        <f t="shared" si="114"/>
        <v>-4.7809352958734549E-2</v>
      </c>
      <c r="BN259" s="149">
        <f t="shared" si="132"/>
        <v>-185.42977904004655</v>
      </c>
      <c r="BP259" s="82">
        <v>778</v>
      </c>
      <c r="BQ259" s="82" t="s">
        <v>682</v>
      </c>
      <c r="BR259" s="192">
        <v>7064</v>
      </c>
      <c r="BS259" s="192">
        <v>21968421.849896424</v>
      </c>
      <c r="BT259" s="192">
        <v>5515609.9976838809</v>
      </c>
      <c r="BU259" s="192">
        <v>28335</v>
      </c>
      <c r="BW259" s="193">
        <f t="shared" si="133"/>
        <v>21996756.849896424</v>
      </c>
      <c r="BX259" s="194"/>
      <c r="BY259" s="149">
        <v>3988391.301421626</v>
      </c>
      <c r="BZ259" s="194"/>
      <c r="CA259" s="149">
        <v>-601588.96514294948</v>
      </c>
      <c r="CB259" s="192"/>
      <c r="CC259" s="192">
        <f t="shared" si="134"/>
        <v>25383559.186175101</v>
      </c>
      <c r="CD259" s="195">
        <f t="shared" si="115"/>
        <v>3593.3690807156145</v>
      </c>
      <c r="CE259" s="194"/>
      <c r="CF259" s="149">
        <v>0</v>
      </c>
      <c r="CH259" s="147">
        <f t="shared" si="116"/>
        <v>-2014342.6484193914</v>
      </c>
      <c r="CI259" s="148">
        <f t="shared" si="117"/>
        <v>-7.3521785010410637E-2</v>
      </c>
      <c r="CJ259" s="149">
        <f t="shared" si="135"/>
        <v>-285.15609405710524</v>
      </c>
      <c r="CL259" s="82">
        <v>778</v>
      </c>
      <c r="CM259" s="82" t="s">
        <v>682</v>
      </c>
      <c r="CN259" s="192">
        <v>7064</v>
      </c>
      <c r="CO259" s="192">
        <v>21893592.483907387</v>
      </c>
      <c r="CP259" s="192">
        <v>5454749.5017994307</v>
      </c>
      <c r="CQ259" s="192">
        <v>28335</v>
      </c>
      <c r="CS259" s="193">
        <f t="shared" si="118"/>
        <v>21921927.483907387</v>
      </c>
      <c r="CT259" s="194"/>
      <c r="CU259" s="149">
        <v>3988391.301421626</v>
      </c>
      <c r="CV259" s="194"/>
      <c r="CW259" s="149">
        <v>-601588.96514294948</v>
      </c>
      <c r="CX259" s="192"/>
      <c r="CY259" s="192">
        <f t="shared" si="119"/>
        <v>25308729.820186064</v>
      </c>
      <c r="CZ259" s="195">
        <f t="shared" si="120"/>
        <v>3582.7760221101448</v>
      </c>
      <c r="DA259" s="194"/>
      <c r="DB259" s="149">
        <v>0</v>
      </c>
      <c r="DD259" s="147">
        <f t="shared" si="121"/>
        <v>-2089172.0144084282</v>
      </c>
      <c r="DE259" s="148">
        <f t="shared" si="122"/>
        <v>-7.6252992912416911E-2</v>
      </c>
      <c r="DF259" s="149">
        <f t="shared" si="123"/>
        <v>-295.74915266257477</v>
      </c>
      <c r="DH259" s="196">
        <v>135881.82551999998</v>
      </c>
      <c r="DI259" s="197">
        <v>292262.83</v>
      </c>
      <c r="DJ259" s="198">
        <f t="shared" si="124"/>
        <v>156381.00448000003</v>
      </c>
      <c r="DL259" s="196" t="e">
        <f>#REF!+DJ259</f>
        <v>#REF!</v>
      </c>
      <c r="DM259" s="198" t="e">
        <f t="shared" si="125"/>
        <v>#REF!</v>
      </c>
      <c r="DN259" s="82">
        <v>778</v>
      </c>
      <c r="DO259" s="82" t="s">
        <v>301</v>
      </c>
      <c r="DP259" s="192">
        <v>7145</v>
      </c>
      <c r="DQ259" s="192">
        <v>23510877.153282594</v>
      </c>
      <c r="DR259" s="192">
        <v>5454749.5017994307</v>
      </c>
      <c r="DS259" s="192">
        <v>10068</v>
      </c>
      <c r="DU259" s="193">
        <v>23539212.153282594</v>
      </c>
      <c r="DV259" s="194"/>
      <c r="DW259" s="149">
        <v>3738792.5772542637</v>
      </c>
      <c r="DX259" s="194"/>
      <c r="DY259" s="149">
        <v>119897.10405763586</v>
      </c>
      <c r="DZ259" s="192"/>
      <c r="EA259" s="192">
        <v>27397901.834594492</v>
      </c>
      <c r="EB259" s="195">
        <v>3834.5558900762062</v>
      </c>
      <c r="ED259" s="196"/>
      <c r="EE259" s="197"/>
      <c r="EF259" s="198">
        <v>156381.00448000003</v>
      </c>
      <c r="EH259" s="196">
        <v>27554282.839074492</v>
      </c>
      <c r="EI259" s="198">
        <v>2296190.2365895412</v>
      </c>
      <c r="EK259" s="199">
        <v>11</v>
      </c>
    </row>
    <row r="260" spans="1:141" ht="13.8" x14ac:dyDescent="0.25">
      <c r="A260" s="30">
        <v>783</v>
      </c>
      <c r="B260" s="235" t="s">
        <v>303</v>
      </c>
      <c r="C260" s="180">
        <v>6721</v>
      </c>
      <c r="D260" s="180">
        <v>11597153.190814624</v>
      </c>
      <c r="E260" s="181">
        <v>2411055.7236377806</v>
      </c>
      <c r="F260" s="200">
        <v>-455644</v>
      </c>
      <c r="G260" s="181">
        <f t="shared" si="136"/>
        <v>11141509.190814624</v>
      </c>
      <c r="H260" s="183">
        <f t="shared" si="105"/>
        <v>1657.7159932769862</v>
      </c>
      <c r="I260" s="184">
        <v>3515584.9336395236</v>
      </c>
      <c r="J260" s="181">
        <f t="shared" si="106"/>
        <v>14657094.124454148</v>
      </c>
      <c r="K260" s="183">
        <f t="shared" si="107"/>
        <v>2180.7906746695653</v>
      </c>
      <c r="L260" s="185">
        <v>220953.26175999999</v>
      </c>
      <c r="M260" s="185">
        <v>29945.056400000001</v>
      </c>
      <c r="N260" s="186">
        <v>-191008.20535999999</v>
      </c>
      <c r="O260" s="187">
        <v>3383</v>
      </c>
      <c r="P260" s="159">
        <f t="shared" si="108"/>
        <v>14469468.919094149</v>
      </c>
      <c r="Q260" s="188">
        <v>352635</v>
      </c>
      <c r="R260" s="189"/>
      <c r="S260" s="190"/>
      <c r="U260" s="184"/>
      <c r="W260" s="82">
        <v>781</v>
      </c>
      <c r="X260" s="82" t="s">
        <v>683</v>
      </c>
      <c r="Y260" s="192">
        <v>3657</v>
      </c>
      <c r="Z260" s="192">
        <v>12673141.158079371</v>
      </c>
      <c r="AA260" s="192">
        <v>3103603.9822740136</v>
      </c>
      <c r="AB260" s="192">
        <v>-468674</v>
      </c>
      <c r="AD260" s="193">
        <f t="shared" si="126"/>
        <v>12204467.158079371</v>
      </c>
      <c r="AE260" s="194"/>
      <c r="AF260" s="149">
        <v>2412964.4302256755</v>
      </c>
      <c r="AG260" s="194"/>
      <c r="AH260" s="149">
        <f t="shared" si="127"/>
        <v>-48016.922049480607</v>
      </c>
      <c r="AI260" s="149">
        <v>-68675.36525681529</v>
      </c>
      <c r="AJ260" s="192"/>
      <c r="AK260" s="192">
        <f t="shared" si="128"/>
        <v>14569414.666255565</v>
      </c>
      <c r="AL260" s="195">
        <f t="shared" si="109"/>
        <v>3983.9799470209368</v>
      </c>
      <c r="AM260" s="194"/>
      <c r="AN260" s="149">
        <v>0</v>
      </c>
      <c r="AP260" s="147">
        <f t="shared" si="110"/>
        <v>-11853.92457078211</v>
      </c>
      <c r="AQ260" s="148">
        <f t="shared" si="111"/>
        <v>-8.1295564216133309E-4</v>
      </c>
      <c r="AR260" s="149">
        <f t="shared" si="129"/>
        <v>-3.2414341183434812</v>
      </c>
      <c r="AT260" s="82">
        <v>781</v>
      </c>
      <c r="AU260" s="82" t="s">
        <v>683</v>
      </c>
      <c r="AV260" s="192">
        <v>3657</v>
      </c>
      <c r="AW260" s="192">
        <v>12604636.884453647</v>
      </c>
      <c r="AX260" s="192">
        <v>3096864.5145151829</v>
      </c>
      <c r="AY260" s="192">
        <v>-468674</v>
      </c>
      <c r="BA260" s="193">
        <f t="shared" si="130"/>
        <v>12135962.884453647</v>
      </c>
      <c r="BB260" s="194"/>
      <c r="BC260" s="149">
        <v>2412964.4302256755</v>
      </c>
      <c r="BD260" s="194"/>
      <c r="BE260" s="149">
        <v>-68675.36525681529</v>
      </c>
      <c r="BF260" s="192"/>
      <c r="BG260" s="192">
        <f t="shared" si="131"/>
        <v>14480251.949422507</v>
      </c>
      <c r="BH260" s="195">
        <f t="shared" si="112"/>
        <v>3959.5985642391324</v>
      </c>
      <c r="BI260" s="194"/>
      <c r="BJ260" s="149">
        <v>0</v>
      </c>
      <c r="BL260" s="147">
        <f t="shared" si="113"/>
        <v>-101016.64140384085</v>
      </c>
      <c r="BM260" s="148">
        <f t="shared" si="114"/>
        <v>-6.9278362698424207E-3</v>
      </c>
      <c r="BN260" s="149">
        <f t="shared" si="132"/>
        <v>-27.622816900147896</v>
      </c>
      <c r="BP260" s="82">
        <v>781</v>
      </c>
      <c r="BQ260" s="82" t="s">
        <v>683</v>
      </c>
      <c r="BR260" s="192">
        <v>3657</v>
      </c>
      <c r="BS260" s="192">
        <v>12901816.11277982</v>
      </c>
      <c r="BT260" s="192">
        <v>3393651.2137978612</v>
      </c>
      <c r="BU260" s="192">
        <v>-468674</v>
      </c>
      <c r="BW260" s="193">
        <f t="shared" si="133"/>
        <v>12433142.11277982</v>
      </c>
      <c r="BX260" s="194"/>
      <c r="BY260" s="149">
        <v>2412615.9206167385</v>
      </c>
      <c r="BZ260" s="194"/>
      <c r="CA260" s="149">
        <v>-319368.36525933602</v>
      </c>
      <c r="CB260" s="192"/>
      <c r="CC260" s="192">
        <f t="shared" si="134"/>
        <v>14526389.668137223</v>
      </c>
      <c r="CD260" s="195">
        <f t="shared" si="115"/>
        <v>3972.2148395234408</v>
      </c>
      <c r="CE260" s="194"/>
      <c r="CF260" s="149">
        <v>0</v>
      </c>
      <c r="CH260" s="147">
        <f t="shared" si="116"/>
        <v>-54878.922689124942</v>
      </c>
      <c r="CI260" s="148">
        <f t="shared" si="117"/>
        <v>-3.7636589949142998E-3</v>
      </c>
      <c r="CJ260" s="149">
        <f t="shared" si="135"/>
        <v>-15.00654161583947</v>
      </c>
      <c r="CL260" s="82">
        <v>781</v>
      </c>
      <c r="CM260" s="82" t="s">
        <v>683</v>
      </c>
      <c r="CN260" s="192">
        <v>3657</v>
      </c>
      <c r="CO260" s="192">
        <v>12348342.762032334</v>
      </c>
      <c r="CP260" s="192">
        <v>3422429.7949770354</v>
      </c>
      <c r="CQ260" s="192">
        <v>-468674</v>
      </c>
      <c r="CS260" s="193">
        <f t="shared" si="118"/>
        <v>11879668.762032334</v>
      </c>
      <c r="CT260" s="194"/>
      <c r="CU260" s="149">
        <v>2412615.9206167385</v>
      </c>
      <c r="CV260" s="194"/>
      <c r="CW260" s="149">
        <v>-319368.36525933602</v>
      </c>
      <c r="CX260" s="192"/>
      <c r="CY260" s="192">
        <f t="shared" si="119"/>
        <v>13972916.317389736</v>
      </c>
      <c r="CZ260" s="195">
        <f t="shared" si="120"/>
        <v>3820.8685582143112</v>
      </c>
      <c r="DA260" s="194"/>
      <c r="DB260" s="149">
        <v>0</v>
      </c>
      <c r="DD260" s="147">
        <f t="shared" si="121"/>
        <v>-608352.27343661152</v>
      </c>
      <c r="DE260" s="148">
        <f t="shared" si="122"/>
        <v>-4.1721491490757531E-2</v>
      </c>
      <c r="DF260" s="149">
        <f t="shared" si="123"/>
        <v>-166.35282292496896</v>
      </c>
      <c r="DH260" s="196">
        <v>155089.61058000001</v>
      </c>
      <c r="DI260" s="197">
        <v>96514.702000000005</v>
      </c>
      <c r="DJ260" s="198">
        <f t="shared" si="124"/>
        <v>-58574.908580000003</v>
      </c>
      <c r="DL260" s="196" t="e">
        <f>#REF!+DJ260</f>
        <v>#REF!</v>
      </c>
      <c r="DM260" s="198" t="e">
        <f t="shared" si="125"/>
        <v>#REF!</v>
      </c>
      <c r="DN260" s="82">
        <v>781</v>
      </c>
      <c r="DO260" s="82" t="s">
        <v>302</v>
      </c>
      <c r="DP260" s="192">
        <v>3753</v>
      </c>
      <c r="DQ260" s="192">
        <v>12714508.066089064</v>
      </c>
      <c r="DR260" s="192">
        <v>3422429.7949770354</v>
      </c>
      <c r="DS260" s="192">
        <v>-428923</v>
      </c>
      <c r="DU260" s="193">
        <v>12245834.066089064</v>
      </c>
      <c r="DV260" s="194"/>
      <c r="DW260" s="149">
        <v>2271784.189827424</v>
      </c>
      <c r="DX260" s="194"/>
      <c r="DY260" s="149">
        <v>63650.334909860139</v>
      </c>
      <c r="DZ260" s="192"/>
      <c r="EA260" s="192">
        <v>14581268.590826347</v>
      </c>
      <c r="EB260" s="195">
        <v>3885.2301068015845</v>
      </c>
      <c r="ED260" s="196"/>
      <c r="EE260" s="197"/>
      <c r="EF260" s="198">
        <v>-58574.908580000003</v>
      </c>
      <c r="EH260" s="196">
        <v>14522693.682246348</v>
      </c>
      <c r="EI260" s="198">
        <v>1210224.473520529</v>
      </c>
      <c r="EK260" s="199">
        <v>7</v>
      </c>
    </row>
    <row r="261" spans="1:141" ht="13.8" x14ac:dyDescent="0.25">
      <c r="A261" s="30">
        <v>785</v>
      </c>
      <c r="B261" s="235" t="s">
        <v>304</v>
      </c>
      <c r="C261" s="180">
        <v>2792</v>
      </c>
      <c r="D261" s="180">
        <v>11440364.083815109</v>
      </c>
      <c r="E261" s="181">
        <v>2771344.5083427811</v>
      </c>
      <c r="F261" s="182">
        <v>76285</v>
      </c>
      <c r="G261" s="181">
        <f t="shared" si="136"/>
        <v>11516649.083815109</v>
      </c>
      <c r="H261" s="183">
        <f t="shared" si="105"/>
        <v>4124.87431368736</v>
      </c>
      <c r="I261" s="184">
        <v>1728303.2604211881</v>
      </c>
      <c r="J261" s="181">
        <f t="shared" si="106"/>
        <v>13244952.344236298</v>
      </c>
      <c r="K261" s="183">
        <f t="shared" si="107"/>
        <v>4743.8941061018259</v>
      </c>
      <c r="L261" s="185">
        <v>45593.304400000008</v>
      </c>
      <c r="M261" s="185">
        <v>68283.26400000001</v>
      </c>
      <c r="N261" s="186">
        <v>22689.959600000002</v>
      </c>
      <c r="O261" s="187">
        <v>404</v>
      </c>
      <c r="P261" s="159">
        <f t="shared" si="108"/>
        <v>13268046.303836297</v>
      </c>
      <c r="Q261" s="188">
        <v>195151</v>
      </c>
      <c r="R261" s="189"/>
      <c r="S261" s="190"/>
      <c r="U261" s="184"/>
      <c r="W261" s="82">
        <v>783</v>
      </c>
      <c r="X261" s="82" t="s">
        <v>684</v>
      </c>
      <c r="Y261" s="192">
        <v>6721</v>
      </c>
      <c r="Z261" s="192">
        <v>11604460.185325164</v>
      </c>
      <c r="AA261" s="192">
        <v>2411055.7236377783</v>
      </c>
      <c r="AB261" s="192">
        <v>-486711</v>
      </c>
      <c r="AD261" s="193">
        <f t="shared" si="126"/>
        <v>11117749.185325164</v>
      </c>
      <c r="AE261" s="194"/>
      <c r="AF261" s="149">
        <v>3621452.1096279342</v>
      </c>
      <c r="AG261" s="194"/>
      <c r="AH261" s="149">
        <f t="shared" si="127"/>
        <v>-100720.19191545057</v>
      </c>
      <c r="AI261" s="149">
        <v>-144053.29773953979</v>
      </c>
      <c r="AJ261" s="192"/>
      <c r="AK261" s="192">
        <f t="shared" si="128"/>
        <v>14638481.103037648</v>
      </c>
      <c r="AL261" s="195">
        <f t="shared" si="109"/>
        <v>2178.0212919264468</v>
      </c>
      <c r="AM261" s="194"/>
      <c r="AN261" s="149">
        <v>0</v>
      </c>
      <c r="AP261" s="147">
        <f t="shared" si="110"/>
        <v>-463675.64209350757</v>
      </c>
      <c r="AQ261" s="148">
        <f t="shared" si="111"/>
        <v>-3.0702610886553922E-2</v>
      </c>
      <c r="AR261" s="149">
        <f t="shared" si="129"/>
        <v>-68.989085269083105</v>
      </c>
      <c r="AT261" s="82">
        <v>783</v>
      </c>
      <c r="AU261" s="82" t="s">
        <v>684</v>
      </c>
      <c r="AV261" s="192">
        <v>6721</v>
      </c>
      <c r="AW261" s="192">
        <v>11536510.006904945</v>
      </c>
      <c r="AX261" s="192">
        <v>2435494.3431021697</v>
      </c>
      <c r="AY261" s="192">
        <v>-486711</v>
      </c>
      <c r="BA261" s="193">
        <f t="shared" si="130"/>
        <v>11049799.006904945</v>
      </c>
      <c r="BB261" s="194"/>
      <c r="BC261" s="149">
        <v>3621452.1096279342</v>
      </c>
      <c r="BD261" s="194"/>
      <c r="BE261" s="149">
        <v>-144053.29773953979</v>
      </c>
      <c r="BF261" s="192"/>
      <c r="BG261" s="192">
        <f t="shared" si="131"/>
        <v>14527197.81879334</v>
      </c>
      <c r="BH261" s="195">
        <f t="shared" si="112"/>
        <v>2161.4637433110161</v>
      </c>
      <c r="BI261" s="194"/>
      <c r="BJ261" s="149">
        <v>0</v>
      </c>
      <c r="BL261" s="147">
        <f t="shared" si="113"/>
        <v>-574958.92633781582</v>
      </c>
      <c r="BM261" s="148">
        <f t="shared" si="114"/>
        <v>-3.8071312332470603E-2</v>
      </c>
      <c r="BN261" s="149">
        <f t="shared" si="132"/>
        <v>-85.546633884513582</v>
      </c>
      <c r="BP261" s="82">
        <v>783</v>
      </c>
      <c r="BQ261" s="82" t="s">
        <v>684</v>
      </c>
      <c r="BR261" s="192">
        <v>6721</v>
      </c>
      <c r="BS261" s="192">
        <v>11544407.556485113</v>
      </c>
      <c r="BT261" s="192">
        <v>2438307.6779807368</v>
      </c>
      <c r="BU261" s="192">
        <v>-486711</v>
      </c>
      <c r="BW261" s="193">
        <f t="shared" si="133"/>
        <v>11057696.556485113</v>
      </c>
      <c r="BX261" s="194"/>
      <c r="BY261" s="149">
        <v>3589061.972773083</v>
      </c>
      <c r="BZ261" s="194"/>
      <c r="CA261" s="149">
        <v>-669906.39273997338</v>
      </c>
      <c r="CB261" s="192"/>
      <c r="CC261" s="192">
        <f t="shared" si="134"/>
        <v>13976852.136518221</v>
      </c>
      <c r="CD261" s="195">
        <f t="shared" si="115"/>
        <v>2079.5792495935457</v>
      </c>
      <c r="CE261" s="194"/>
      <c r="CF261" s="149">
        <v>0</v>
      </c>
      <c r="CH261" s="147">
        <f t="shared" si="116"/>
        <v>-1125304.6086129341</v>
      </c>
      <c r="CI261" s="148">
        <f t="shared" si="117"/>
        <v>-7.4512841285118134E-2</v>
      </c>
      <c r="CJ261" s="149">
        <f t="shared" si="135"/>
        <v>-167.43112760198395</v>
      </c>
      <c r="CL261" s="82">
        <v>783</v>
      </c>
      <c r="CM261" s="82" t="s">
        <v>684</v>
      </c>
      <c r="CN261" s="192">
        <v>6721</v>
      </c>
      <c r="CO261" s="192">
        <v>10630152.636369916</v>
      </c>
      <c r="CP261" s="192">
        <v>2182016.846913388</v>
      </c>
      <c r="CQ261" s="192">
        <v>-486711</v>
      </c>
      <c r="CS261" s="193">
        <f t="shared" si="118"/>
        <v>10143441.636369916</v>
      </c>
      <c r="CT261" s="194"/>
      <c r="CU261" s="149">
        <v>3589061.972773083</v>
      </c>
      <c r="CV261" s="194"/>
      <c r="CW261" s="149">
        <v>-669906.39273997338</v>
      </c>
      <c r="CX261" s="192"/>
      <c r="CY261" s="192">
        <f t="shared" si="119"/>
        <v>13062597.216403024</v>
      </c>
      <c r="CZ261" s="195">
        <f t="shared" si="120"/>
        <v>1943.5496527902135</v>
      </c>
      <c r="DA261" s="194"/>
      <c r="DB261" s="149">
        <v>0</v>
      </c>
      <c r="DD261" s="147">
        <f t="shared" si="121"/>
        <v>-2039559.5287281312</v>
      </c>
      <c r="DE261" s="148">
        <f t="shared" si="122"/>
        <v>-0.13505087804003046</v>
      </c>
      <c r="DF261" s="149">
        <f t="shared" si="123"/>
        <v>-303.46072440531634</v>
      </c>
      <c r="DH261" s="196">
        <v>218517.44150000002</v>
      </c>
      <c r="DI261" s="197">
        <v>24468.516000000003</v>
      </c>
      <c r="DJ261" s="198">
        <f t="shared" si="124"/>
        <v>-194048.92550000001</v>
      </c>
      <c r="DL261" s="196" t="e">
        <f>#REF!+DJ261</f>
        <v>#REF!</v>
      </c>
      <c r="DM261" s="198" t="e">
        <f t="shared" si="125"/>
        <v>#REF!</v>
      </c>
      <c r="DN261" s="82">
        <v>783</v>
      </c>
      <c r="DO261" s="82" t="s">
        <v>303</v>
      </c>
      <c r="DP261" s="192">
        <v>6811</v>
      </c>
      <c r="DQ261" s="192">
        <v>12068464.01380603</v>
      </c>
      <c r="DR261" s="192">
        <v>2182016.8469133908</v>
      </c>
      <c r="DS261" s="192">
        <v>-548883</v>
      </c>
      <c r="DU261" s="193">
        <v>11581753.01380603</v>
      </c>
      <c r="DV261" s="194"/>
      <c r="DW261" s="149">
        <v>3386890.9213364408</v>
      </c>
      <c r="DX261" s="194"/>
      <c r="DY261" s="149">
        <v>133512.80998868539</v>
      </c>
      <c r="DZ261" s="192"/>
      <c r="EA261" s="192">
        <v>15102156.745131155</v>
      </c>
      <c r="EB261" s="195">
        <v>2217.3185648408685</v>
      </c>
      <c r="ED261" s="196"/>
      <c r="EE261" s="197"/>
      <c r="EF261" s="198">
        <v>-194048.92550000001</v>
      </c>
      <c r="EH261" s="196">
        <v>14908107.819631156</v>
      </c>
      <c r="EI261" s="198">
        <v>1242342.3183025962</v>
      </c>
      <c r="EK261" s="199">
        <v>4</v>
      </c>
    </row>
    <row r="262" spans="1:141" ht="13.8" x14ac:dyDescent="0.25">
      <c r="A262" s="30">
        <v>790</v>
      </c>
      <c r="B262" s="235" t="s">
        <v>305</v>
      </c>
      <c r="C262" s="180">
        <v>24277</v>
      </c>
      <c r="D262" s="180">
        <v>59416724.320072398</v>
      </c>
      <c r="E262" s="181">
        <v>17759487.683926087</v>
      </c>
      <c r="F262" s="200">
        <v>-2162550</v>
      </c>
      <c r="G262" s="181">
        <f t="shared" si="136"/>
        <v>57254174.320072398</v>
      </c>
      <c r="H262" s="183">
        <f t="shared" si="105"/>
        <v>2358.3710639729948</v>
      </c>
      <c r="I262" s="184">
        <v>12585710.701400036</v>
      </c>
      <c r="J262" s="181">
        <f t="shared" si="106"/>
        <v>69839885.021472439</v>
      </c>
      <c r="K262" s="183">
        <f t="shared" si="107"/>
        <v>2876.7922322145423</v>
      </c>
      <c r="L262" s="185">
        <v>323975.63631999999</v>
      </c>
      <c r="M262" s="185">
        <v>489434.52040000004</v>
      </c>
      <c r="N262" s="186">
        <v>165458.88408000005</v>
      </c>
      <c r="O262" s="187">
        <v>12203</v>
      </c>
      <c r="P262" s="159">
        <f t="shared" si="108"/>
        <v>70017546.905552432</v>
      </c>
      <c r="Q262" s="188">
        <v>1563439</v>
      </c>
      <c r="R262" s="189"/>
      <c r="S262" s="190"/>
      <c r="U262" s="184"/>
      <c r="W262" s="82">
        <v>785</v>
      </c>
      <c r="X262" s="82" t="s">
        <v>685</v>
      </c>
      <c r="Y262" s="192">
        <v>2792</v>
      </c>
      <c r="Z262" s="192">
        <v>11437146.084647922</v>
      </c>
      <c r="AA262" s="192">
        <v>2771344.5083427802</v>
      </c>
      <c r="AB262" s="192">
        <v>149787</v>
      </c>
      <c r="AD262" s="193">
        <f t="shared" si="126"/>
        <v>11586933.084647922</v>
      </c>
      <c r="AE262" s="194"/>
      <c r="AF262" s="149">
        <v>1777686.3803495555</v>
      </c>
      <c r="AG262" s="194"/>
      <c r="AH262" s="149">
        <f t="shared" si="127"/>
        <v>-47166.392024350193</v>
      </c>
      <c r="AI262" s="149">
        <v>-67458.909523198541</v>
      </c>
      <c r="AJ262" s="192"/>
      <c r="AK262" s="192">
        <f t="shared" si="128"/>
        <v>13317453.072973128</v>
      </c>
      <c r="AL262" s="195">
        <f t="shared" si="109"/>
        <v>4769.8614158213213</v>
      </c>
      <c r="AM262" s="194"/>
      <c r="AN262" s="149">
        <v>0</v>
      </c>
      <c r="AP262" s="147">
        <f t="shared" si="110"/>
        <v>-630892.63279252872</v>
      </c>
      <c r="AQ262" s="148">
        <f t="shared" si="111"/>
        <v>-4.5230642120645488E-2</v>
      </c>
      <c r="AR262" s="149">
        <f t="shared" si="129"/>
        <v>-225.96441002597734</v>
      </c>
      <c r="AT262" s="82">
        <v>785</v>
      </c>
      <c r="AU262" s="82" t="s">
        <v>685</v>
      </c>
      <c r="AV262" s="192">
        <v>2792</v>
      </c>
      <c r="AW262" s="192">
        <v>11392628.317053141</v>
      </c>
      <c r="AX262" s="192">
        <v>2771266.9495422128</v>
      </c>
      <c r="AY262" s="192">
        <v>149787</v>
      </c>
      <c r="BA262" s="193">
        <f t="shared" si="130"/>
        <v>11542415.317053141</v>
      </c>
      <c r="BB262" s="194"/>
      <c r="BC262" s="149">
        <v>1777686.3803495555</v>
      </c>
      <c r="BD262" s="194"/>
      <c r="BE262" s="149">
        <v>-67458.909523198541</v>
      </c>
      <c r="BF262" s="192"/>
      <c r="BG262" s="192">
        <f t="shared" si="131"/>
        <v>13252642.787879499</v>
      </c>
      <c r="BH262" s="195">
        <f t="shared" si="112"/>
        <v>4746.6485629940898</v>
      </c>
      <c r="BI262" s="194"/>
      <c r="BJ262" s="149">
        <v>0</v>
      </c>
      <c r="BL262" s="147">
        <f t="shared" si="113"/>
        <v>-695702.91788615845</v>
      </c>
      <c r="BM262" s="148">
        <f t="shared" si="114"/>
        <v>-4.9877091704042309E-2</v>
      </c>
      <c r="BN262" s="149">
        <f t="shared" si="132"/>
        <v>-249.17726285320862</v>
      </c>
      <c r="BP262" s="82">
        <v>785</v>
      </c>
      <c r="BQ262" s="82" t="s">
        <v>685</v>
      </c>
      <c r="BR262" s="192">
        <v>2792</v>
      </c>
      <c r="BS262" s="192">
        <v>11451751.498234078</v>
      </c>
      <c r="BT262" s="192">
        <v>2829108.3083702456</v>
      </c>
      <c r="BU262" s="192">
        <v>149787</v>
      </c>
      <c r="BW262" s="193">
        <f t="shared" si="133"/>
        <v>11601538.498234078</v>
      </c>
      <c r="BX262" s="194"/>
      <c r="BY262" s="149">
        <v>1773467.6232451301</v>
      </c>
      <c r="BZ262" s="194"/>
      <c r="CA262" s="149">
        <v>-313711.35160381743</v>
      </c>
      <c r="CB262" s="192"/>
      <c r="CC262" s="192">
        <f t="shared" si="134"/>
        <v>13061294.76987539</v>
      </c>
      <c r="CD262" s="195">
        <f t="shared" si="115"/>
        <v>4678.1141725914722</v>
      </c>
      <c r="CE262" s="194"/>
      <c r="CF262" s="149">
        <v>0</v>
      </c>
      <c r="CH262" s="147">
        <f t="shared" si="116"/>
        <v>-887050.93589026667</v>
      </c>
      <c r="CI262" s="148">
        <f t="shared" si="117"/>
        <v>-6.3595422324784892E-2</v>
      </c>
      <c r="CJ262" s="149">
        <f t="shared" si="135"/>
        <v>-317.71165325582615</v>
      </c>
      <c r="CL262" s="82">
        <v>785</v>
      </c>
      <c r="CM262" s="82" t="s">
        <v>685</v>
      </c>
      <c r="CN262" s="192">
        <v>2792</v>
      </c>
      <c r="CO262" s="192">
        <v>11343384.104500838</v>
      </c>
      <c r="CP262" s="192">
        <v>2734147.4783375836</v>
      </c>
      <c r="CQ262" s="192">
        <v>149787</v>
      </c>
      <c r="CS262" s="193">
        <f t="shared" si="118"/>
        <v>11493171.104500838</v>
      </c>
      <c r="CT262" s="194"/>
      <c r="CU262" s="149">
        <v>1773467.6232451301</v>
      </c>
      <c r="CV262" s="194"/>
      <c r="CW262" s="149">
        <v>-313711.35160381743</v>
      </c>
      <c r="CX262" s="192"/>
      <c r="CY262" s="192">
        <f t="shared" si="119"/>
        <v>12952927.37614215</v>
      </c>
      <c r="CZ262" s="195">
        <f t="shared" si="120"/>
        <v>4639.3006361540647</v>
      </c>
      <c r="DA262" s="194"/>
      <c r="DB262" s="149">
        <v>0</v>
      </c>
      <c r="DD262" s="147">
        <f t="shared" si="121"/>
        <v>-995418.32962350734</v>
      </c>
      <c r="DE262" s="148">
        <f t="shared" si="122"/>
        <v>-7.1364615605422191E-2</v>
      </c>
      <c r="DF262" s="149">
        <f t="shared" si="123"/>
        <v>-356.5251896932333</v>
      </c>
      <c r="DH262" s="196">
        <v>50296.394</v>
      </c>
      <c r="DI262" s="197">
        <v>43499.584000000003</v>
      </c>
      <c r="DJ262" s="198">
        <f t="shared" si="124"/>
        <v>-6796.8099999999977</v>
      </c>
      <c r="DL262" s="196" t="e">
        <f>#REF!+DJ262</f>
        <v>#REF!</v>
      </c>
      <c r="DM262" s="198" t="e">
        <f t="shared" si="125"/>
        <v>#REF!</v>
      </c>
      <c r="DN262" s="82">
        <v>785</v>
      </c>
      <c r="DO262" s="82" t="s">
        <v>304</v>
      </c>
      <c r="DP262" s="192">
        <v>2869</v>
      </c>
      <c r="DQ262" s="192">
        <v>12063446.287251271</v>
      </c>
      <c r="DR262" s="192">
        <v>2734147.4783375836</v>
      </c>
      <c r="DS262" s="192">
        <v>249338</v>
      </c>
      <c r="DU262" s="193">
        <v>12213233.287251271</v>
      </c>
      <c r="DV262" s="194"/>
      <c r="DW262" s="149">
        <v>1672589.5242823968</v>
      </c>
      <c r="DX262" s="194"/>
      <c r="DY262" s="149">
        <v>62522.894231989601</v>
      </c>
      <c r="DZ262" s="192"/>
      <c r="EA262" s="192">
        <v>13948345.705765657</v>
      </c>
      <c r="EB262" s="195">
        <v>4861.7447562794205</v>
      </c>
      <c r="ED262" s="196"/>
      <c r="EE262" s="197"/>
      <c r="EF262" s="198">
        <v>-6796.8099999999977</v>
      </c>
      <c r="EH262" s="196">
        <v>13941548.895765657</v>
      </c>
      <c r="EI262" s="198">
        <v>1161795.7413138046</v>
      </c>
      <c r="EK262" s="199">
        <v>17</v>
      </c>
    </row>
    <row r="263" spans="1:141" ht="13.8" x14ac:dyDescent="0.25">
      <c r="A263" s="30">
        <v>791</v>
      </c>
      <c r="B263" s="235" t="s">
        <v>306</v>
      </c>
      <c r="C263" s="180">
        <v>5231</v>
      </c>
      <c r="D263" s="180">
        <v>20317942.20650617</v>
      </c>
      <c r="E263" s="181">
        <v>5581664.0337945335</v>
      </c>
      <c r="F263" s="200">
        <v>-175473</v>
      </c>
      <c r="G263" s="181">
        <f t="shared" si="136"/>
        <v>20142469.20650617</v>
      </c>
      <c r="H263" s="183">
        <f t="shared" si="105"/>
        <v>3850.5962925838598</v>
      </c>
      <c r="I263" s="184">
        <v>3578277.3216100568</v>
      </c>
      <c r="J263" s="181">
        <f t="shared" si="106"/>
        <v>23720746.528116226</v>
      </c>
      <c r="K263" s="183">
        <f t="shared" si="107"/>
        <v>4534.6485429394434</v>
      </c>
      <c r="L263" s="185">
        <v>221308.90375999996</v>
      </c>
      <c r="M263" s="185">
        <v>152214.77600000001</v>
      </c>
      <c r="N263" s="186">
        <v>-69094.127759999945</v>
      </c>
      <c r="O263" s="187">
        <v>746</v>
      </c>
      <c r="P263" s="159">
        <f t="shared" si="108"/>
        <v>23652398.400356226</v>
      </c>
      <c r="Q263" s="188">
        <v>360578</v>
      </c>
      <c r="R263" s="189"/>
      <c r="S263" s="190"/>
      <c r="U263" s="184"/>
      <c r="W263" s="82">
        <v>790</v>
      </c>
      <c r="X263" s="82" t="s">
        <v>686</v>
      </c>
      <c r="Y263" s="192">
        <v>24277</v>
      </c>
      <c r="Z263" s="192">
        <v>59408934.286207348</v>
      </c>
      <c r="AA263" s="192">
        <v>17759487.683926079</v>
      </c>
      <c r="AB263" s="192">
        <v>-1990338</v>
      </c>
      <c r="AD263" s="193">
        <f t="shared" si="126"/>
        <v>57418596.286207348</v>
      </c>
      <c r="AE263" s="194"/>
      <c r="AF263" s="149">
        <v>12905733.520565014</v>
      </c>
      <c r="AG263" s="194"/>
      <c r="AH263" s="149">
        <f t="shared" si="127"/>
        <v>-301523.36180106312</v>
      </c>
      <c r="AI263" s="149">
        <v>-431248.529087567</v>
      </c>
      <c r="AJ263" s="192"/>
      <c r="AK263" s="192">
        <f t="shared" si="128"/>
        <v>70022806.444971308</v>
      </c>
      <c r="AL263" s="195">
        <f t="shared" si="109"/>
        <v>2884.3269944791905</v>
      </c>
      <c r="AM263" s="194"/>
      <c r="AN263" s="149">
        <v>0</v>
      </c>
      <c r="AP263" s="147">
        <f t="shared" si="110"/>
        <v>-2650009.4248603135</v>
      </c>
      <c r="AQ263" s="148">
        <f t="shared" si="111"/>
        <v>-3.6464933870278188E-2</v>
      </c>
      <c r="AR263" s="149">
        <f t="shared" si="129"/>
        <v>-109.15720331426097</v>
      </c>
      <c r="AT263" s="82">
        <v>790</v>
      </c>
      <c r="AU263" s="82" t="s">
        <v>686</v>
      </c>
      <c r="AV263" s="192">
        <v>24277</v>
      </c>
      <c r="AW263" s="192">
        <v>59156845.471836194</v>
      </c>
      <c r="AX263" s="192">
        <v>17814782.08082968</v>
      </c>
      <c r="AY263" s="192">
        <v>-1990338</v>
      </c>
      <c r="BA263" s="193">
        <f t="shared" si="130"/>
        <v>57166507.471836194</v>
      </c>
      <c r="BB263" s="194"/>
      <c r="BC263" s="149">
        <v>12905733.520565014</v>
      </c>
      <c r="BD263" s="194"/>
      <c r="BE263" s="149">
        <v>-431248.529087567</v>
      </c>
      <c r="BF263" s="192"/>
      <c r="BG263" s="192">
        <f t="shared" si="131"/>
        <v>69640992.463313639</v>
      </c>
      <c r="BH263" s="195">
        <f t="shared" si="112"/>
        <v>2868.5995989337084</v>
      </c>
      <c r="BI263" s="194"/>
      <c r="BJ263" s="149">
        <v>0</v>
      </c>
      <c r="BL263" s="147">
        <f t="shared" si="113"/>
        <v>-3031823.4065179825</v>
      </c>
      <c r="BM263" s="148">
        <f t="shared" si="114"/>
        <v>-4.171881012493657E-2</v>
      </c>
      <c r="BN263" s="149">
        <f t="shared" si="132"/>
        <v>-124.88459885974306</v>
      </c>
      <c r="BP263" s="82">
        <v>790</v>
      </c>
      <c r="BQ263" s="82" t="s">
        <v>686</v>
      </c>
      <c r="BR263" s="192">
        <v>24277</v>
      </c>
      <c r="BS263" s="192">
        <v>59367748.623771057</v>
      </c>
      <c r="BT263" s="192">
        <v>18011411.69346083</v>
      </c>
      <c r="BU263" s="192">
        <v>-1990338</v>
      </c>
      <c r="BW263" s="193">
        <f t="shared" si="133"/>
        <v>57377410.623771057</v>
      </c>
      <c r="BX263" s="194"/>
      <c r="BY263" s="149">
        <v>12808148.663291717</v>
      </c>
      <c r="BZ263" s="194"/>
      <c r="CA263" s="149">
        <v>-2005480.9645373025</v>
      </c>
      <c r="CB263" s="192"/>
      <c r="CC263" s="192">
        <f t="shared" si="134"/>
        <v>68180078.322525471</v>
      </c>
      <c r="CD263" s="195">
        <f t="shared" si="115"/>
        <v>2808.4227179027671</v>
      </c>
      <c r="CE263" s="194"/>
      <c r="CF263" s="149">
        <v>0</v>
      </c>
      <c r="CH263" s="147">
        <f t="shared" si="116"/>
        <v>-4492737.5473061502</v>
      </c>
      <c r="CI263" s="148">
        <f t="shared" si="117"/>
        <v>-6.1821432037989912E-2</v>
      </c>
      <c r="CJ263" s="149">
        <f t="shared" si="135"/>
        <v>-185.06147989068461</v>
      </c>
      <c r="CL263" s="82">
        <v>790</v>
      </c>
      <c r="CM263" s="82" t="s">
        <v>686</v>
      </c>
      <c r="CN263" s="192">
        <v>24277</v>
      </c>
      <c r="CO263" s="192">
        <v>56786300.534379959</v>
      </c>
      <c r="CP263" s="192">
        <v>16978431.038687956</v>
      </c>
      <c r="CQ263" s="192">
        <v>-1990338</v>
      </c>
      <c r="CS263" s="193">
        <f t="shared" si="118"/>
        <v>54795962.534379959</v>
      </c>
      <c r="CT263" s="194"/>
      <c r="CU263" s="149">
        <v>12808148.663291717</v>
      </c>
      <c r="CV263" s="194"/>
      <c r="CW263" s="149">
        <v>-2005480.9645373025</v>
      </c>
      <c r="CX263" s="192"/>
      <c r="CY263" s="192">
        <f t="shared" si="119"/>
        <v>65598630.233134381</v>
      </c>
      <c r="CZ263" s="195">
        <f t="shared" si="120"/>
        <v>2702.0896417652257</v>
      </c>
      <c r="DA263" s="194"/>
      <c r="DB263" s="149">
        <v>0</v>
      </c>
      <c r="DD263" s="147">
        <f t="shared" si="121"/>
        <v>-7074185.6366972402</v>
      </c>
      <c r="DE263" s="148">
        <f t="shared" si="122"/>
        <v>-9.7342941126269455E-2</v>
      </c>
      <c r="DF263" s="149">
        <f t="shared" si="123"/>
        <v>-291.39455602822591</v>
      </c>
      <c r="DH263" s="196">
        <v>290359.72320000001</v>
      </c>
      <c r="DI263" s="197">
        <v>365804.31420000008</v>
      </c>
      <c r="DJ263" s="198">
        <f t="shared" si="124"/>
        <v>75444.591000000073</v>
      </c>
      <c r="DL263" s="196" t="e">
        <f>#REF!+DJ263</f>
        <v>#REF!</v>
      </c>
      <c r="DM263" s="198" t="e">
        <f t="shared" si="125"/>
        <v>#REF!</v>
      </c>
      <c r="DN263" s="82">
        <v>790</v>
      </c>
      <c r="DO263" s="82" t="s">
        <v>305</v>
      </c>
      <c r="DP263" s="192">
        <v>24651</v>
      </c>
      <c r="DQ263" s="192">
        <v>62225576.746682942</v>
      </c>
      <c r="DR263" s="192">
        <v>16978431.038687956</v>
      </c>
      <c r="DS263" s="192">
        <v>-2055691</v>
      </c>
      <c r="DU263" s="193">
        <v>60235238.746682942</v>
      </c>
      <c r="DV263" s="194"/>
      <c r="DW263" s="149">
        <v>12037883.365555435</v>
      </c>
      <c r="DX263" s="194"/>
      <c r="DY263" s="149">
        <v>399693.75759324635</v>
      </c>
      <c r="DZ263" s="192"/>
      <c r="EA263" s="192">
        <v>72672815.869831622</v>
      </c>
      <c r="EB263" s="195">
        <v>2948.0676593173348</v>
      </c>
      <c r="ED263" s="196"/>
      <c r="EE263" s="197"/>
      <c r="EF263" s="198">
        <v>75444.591000000073</v>
      </c>
      <c r="EH263" s="196">
        <v>72748260.460831627</v>
      </c>
      <c r="EI263" s="198">
        <v>6062355.0384026356</v>
      </c>
      <c r="EK263" s="199">
        <v>6</v>
      </c>
    </row>
    <row r="264" spans="1:141" ht="13.8" x14ac:dyDescent="0.25">
      <c r="A264" s="30">
        <v>831</v>
      </c>
      <c r="B264" s="235" t="s">
        <v>307</v>
      </c>
      <c r="C264" s="180">
        <v>4671</v>
      </c>
      <c r="D264" s="180">
        <v>6141992.5949172759</v>
      </c>
      <c r="E264" s="181">
        <v>864485.60151212313</v>
      </c>
      <c r="F264" s="200">
        <v>-1042868</v>
      </c>
      <c r="G264" s="181">
        <f t="shared" si="136"/>
        <v>5099124.5949172759</v>
      </c>
      <c r="H264" s="183">
        <f t="shared" si="105"/>
        <v>1091.6558755977896</v>
      </c>
      <c r="I264" s="184">
        <v>1942942.6493719977</v>
      </c>
      <c r="J264" s="181">
        <f t="shared" si="106"/>
        <v>7042067.2442892734</v>
      </c>
      <c r="K264" s="183">
        <f t="shared" si="107"/>
        <v>1507.614481757498</v>
      </c>
      <c r="L264" s="185">
        <v>363205.79405600007</v>
      </c>
      <c r="M264" s="185">
        <v>36986.768000000004</v>
      </c>
      <c r="N264" s="186">
        <v>-326219.02605600009</v>
      </c>
      <c r="O264" s="187">
        <v>872</v>
      </c>
      <c r="P264" s="159">
        <f t="shared" si="108"/>
        <v>6716720.2182332734</v>
      </c>
      <c r="Q264" s="188">
        <v>202893</v>
      </c>
      <c r="R264" s="189"/>
      <c r="S264" s="190"/>
      <c r="U264" s="184"/>
      <c r="W264" s="82">
        <v>791</v>
      </c>
      <c r="X264" s="82" t="s">
        <v>687</v>
      </c>
      <c r="Y264" s="192">
        <v>5231</v>
      </c>
      <c r="Z264" s="192">
        <v>20317816.849448882</v>
      </c>
      <c r="AA264" s="192">
        <v>5581664.0337945335</v>
      </c>
      <c r="AB264" s="192">
        <v>-434717</v>
      </c>
      <c r="AD264" s="193">
        <f t="shared" si="126"/>
        <v>19883099.849448882</v>
      </c>
      <c r="AE264" s="194"/>
      <c r="AF264" s="149">
        <v>3645336.1241662735</v>
      </c>
      <c r="AG264" s="194"/>
      <c r="AH264" s="149">
        <f t="shared" si="127"/>
        <v>-61624.968147751832</v>
      </c>
      <c r="AI264" s="149">
        <v>-88138.035839226475</v>
      </c>
      <c r="AJ264" s="192"/>
      <c r="AK264" s="192">
        <f t="shared" si="128"/>
        <v>23466811.005467404</v>
      </c>
      <c r="AL264" s="195">
        <f t="shared" si="109"/>
        <v>4486.1041876251966</v>
      </c>
      <c r="AM264" s="194"/>
      <c r="AN264" s="149">
        <v>0</v>
      </c>
      <c r="AP264" s="147">
        <f t="shared" si="110"/>
        <v>-899026.65202729404</v>
      </c>
      <c r="AQ264" s="148">
        <f t="shared" si="111"/>
        <v>-3.689701395308944E-2</v>
      </c>
      <c r="AR264" s="149">
        <f t="shared" si="129"/>
        <v>-171.86516001286446</v>
      </c>
      <c r="AT264" s="82">
        <v>791</v>
      </c>
      <c r="AU264" s="82" t="s">
        <v>687</v>
      </c>
      <c r="AV264" s="192">
        <v>5231</v>
      </c>
      <c r="AW264" s="192">
        <v>20287816.766061638</v>
      </c>
      <c r="AX264" s="192">
        <v>5595035.4441350838</v>
      </c>
      <c r="AY264" s="192">
        <v>-434717</v>
      </c>
      <c r="BA264" s="193">
        <f t="shared" si="130"/>
        <v>19853099.766061638</v>
      </c>
      <c r="BB264" s="194"/>
      <c r="BC264" s="149">
        <v>3645336.1241662735</v>
      </c>
      <c r="BD264" s="194"/>
      <c r="BE264" s="149">
        <v>-88138.035839226475</v>
      </c>
      <c r="BF264" s="192"/>
      <c r="BG264" s="192">
        <f t="shared" si="131"/>
        <v>23410297.854388684</v>
      </c>
      <c r="BH264" s="195">
        <f t="shared" si="112"/>
        <v>4475.3006794855064</v>
      </c>
      <c r="BI264" s="194"/>
      <c r="BJ264" s="149">
        <v>0</v>
      </c>
      <c r="BL264" s="147">
        <f t="shared" si="113"/>
        <v>-955539.80310601369</v>
      </c>
      <c r="BM264" s="148">
        <f t="shared" si="114"/>
        <v>-3.921637402899214E-2</v>
      </c>
      <c r="BN264" s="149">
        <f t="shared" si="132"/>
        <v>-182.66866815255472</v>
      </c>
      <c r="BP264" s="82">
        <v>791</v>
      </c>
      <c r="BQ264" s="82" t="s">
        <v>687</v>
      </c>
      <c r="BR264" s="192">
        <v>5231</v>
      </c>
      <c r="BS264" s="192">
        <v>20384300.723310854</v>
      </c>
      <c r="BT264" s="192">
        <v>5690096.2088452606</v>
      </c>
      <c r="BU264" s="192">
        <v>-434717</v>
      </c>
      <c r="BW264" s="193">
        <f t="shared" si="133"/>
        <v>19949583.723310854</v>
      </c>
      <c r="BX264" s="194"/>
      <c r="BY264" s="149">
        <v>3648216.8284889422</v>
      </c>
      <c r="BZ264" s="194"/>
      <c r="CA264" s="149">
        <v>-409877.69512225629</v>
      </c>
      <c r="CB264" s="192"/>
      <c r="CC264" s="192">
        <f t="shared" si="134"/>
        <v>23187922.85667754</v>
      </c>
      <c r="CD264" s="195">
        <f t="shared" si="115"/>
        <v>4432.7896877609519</v>
      </c>
      <c r="CE264" s="194"/>
      <c r="CF264" s="149">
        <v>0</v>
      </c>
      <c r="CH264" s="147">
        <f t="shared" si="116"/>
        <v>-1177914.8008171581</v>
      </c>
      <c r="CI264" s="148">
        <f t="shared" si="117"/>
        <v>-4.8342881429928708E-2</v>
      </c>
      <c r="CJ264" s="149">
        <f t="shared" si="135"/>
        <v>-225.17965987710917</v>
      </c>
      <c r="CL264" s="82">
        <v>791</v>
      </c>
      <c r="CM264" s="82" t="s">
        <v>687</v>
      </c>
      <c r="CN264" s="192">
        <v>5231</v>
      </c>
      <c r="CO264" s="192">
        <v>20100868.928030219</v>
      </c>
      <c r="CP264" s="192">
        <v>5580128.3407908771</v>
      </c>
      <c r="CQ264" s="192">
        <v>-434717</v>
      </c>
      <c r="CS264" s="193">
        <f t="shared" si="118"/>
        <v>19666151.928030219</v>
      </c>
      <c r="CT264" s="194"/>
      <c r="CU264" s="149">
        <v>3648216.8284889422</v>
      </c>
      <c r="CV264" s="194"/>
      <c r="CW264" s="149">
        <v>-409877.69512225629</v>
      </c>
      <c r="CX264" s="192"/>
      <c r="CY264" s="192">
        <f t="shared" si="119"/>
        <v>22904491.061396904</v>
      </c>
      <c r="CZ264" s="195">
        <f t="shared" si="120"/>
        <v>4378.6065879175885</v>
      </c>
      <c r="DA264" s="194"/>
      <c r="DB264" s="149">
        <v>0</v>
      </c>
      <c r="DD264" s="147">
        <f t="shared" si="121"/>
        <v>-1461346.5960977934</v>
      </c>
      <c r="DE264" s="148">
        <f t="shared" si="122"/>
        <v>-5.9975225011330451E-2</v>
      </c>
      <c r="DF264" s="149">
        <f t="shared" si="123"/>
        <v>-279.36275972047287</v>
      </c>
      <c r="DH264" s="196">
        <v>246887.32644</v>
      </c>
      <c r="DI264" s="197">
        <v>236596.95610000007</v>
      </c>
      <c r="DJ264" s="198">
        <f t="shared" si="124"/>
        <v>-10290.370339999936</v>
      </c>
      <c r="DL264" s="196" t="e">
        <f>#REF!+DJ264</f>
        <v>#REF!</v>
      </c>
      <c r="DM264" s="198" t="e">
        <f t="shared" si="125"/>
        <v>#REF!</v>
      </c>
      <c r="DN264" s="82">
        <v>791</v>
      </c>
      <c r="DO264" s="82" t="s">
        <v>306</v>
      </c>
      <c r="DP264" s="192">
        <v>5301</v>
      </c>
      <c r="DQ264" s="192">
        <v>21286076.67618189</v>
      </c>
      <c r="DR264" s="192">
        <v>5580128.3407908808</v>
      </c>
      <c r="DS264" s="192">
        <v>-274107</v>
      </c>
      <c r="DU264" s="193">
        <v>20851359.67618189</v>
      </c>
      <c r="DV264" s="194"/>
      <c r="DW264" s="149">
        <v>3432789.0689468505</v>
      </c>
      <c r="DX264" s="194"/>
      <c r="DY264" s="149">
        <v>81688.912365958575</v>
      </c>
      <c r="DZ264" s="192"/>
      <c r="EA264" s="192">
        <v>24365837.657494698</v>
      </c>
      <c r="EB264" s="195">
        <v>4596.4606031870771</v>
      </c>
      <c r="ED264" s="196"/>
      <c r="EE264" s="197"/>
      <c r="EF264" s="198">
        <v>-10290.370339999936</v>
      </c>
      <c r="EH264" s="196">
        <v>24355547.287154697</v>
      </c>
      <c r="EI264" s="198">
        <v>2029628.9405962247</v>
      </c>
      <c r="EK264" s="199">
        <v>17</v>
      </c>
    </row>
    <row r="265" spans="1:141" ht="13.8" x14ac:dyDescent="0.25">
      <c r="A265" s="30">
        <v>832</v>
      </c>
      <c r="B265" s="235" t="s">
        <v>308</v>
      </c>
      <c r="C265" s="180">
        <v>3976</v>
      </c>
      <c r="D265" s="180">
        <v>17785663.927329157</v>
      </c>
      <c r="E265" s="181">
        <v>3807580.5889054448</v>
      </c>
      <c r="F265" s="200">
        <v>-140693</v>
      </c>
      <c r="G265" s="181">
        <f t="shared" si="136"/>
        <v>17644970.927329157</v>
      </c>
      <c r="H265" s="183">
        <f t="shared" si="105"/>
        <v>4437.8699515415383</v>
      </c>
      <c r="I265" s="184">
        <v>2251228.7527406355</v>
      </c>
      <c r="J265" s="181">
        <f t="shared" si="106"/>
        <v>19896199.680069793</v>
      </c>
      <c r="K265" s="183">
        <f t="shared" si="107"/>
        <v>5004.074366214737</v>
      </c>
      <c r="L265" s="185">
        <v>32719.064000000002</v>
      </c>
      <c r="M265" s="185">
        <v>69776.960400000011</v>
      </c>
      <c r="N265" s="186">
        <v>37057.896400000012</v>
      </c>
      <c r="O265" s="187">
        <v>566</v>
      </c>
      <c r="P265" s="159">
        <f t="shared" si="108"/>
        <v>19933823.576469794</v>
      </c>
      <c r="Q265" s="188">
        <v>273715</v>
      </c>
      <c r="R265" s="189"/>
      <c r="S265" s="190"/>
      <c r="U265" s="184"/>
      <c r="W265" s="82">
        <v>831</v>
      </c>
      <c r="X265" s="82" t="s">
        <v>688</v>
      </c>
      <c r="Y265" s="192">
        <v>4671</v>
      </c>
      <c r="Z265" s="192">
        <v>6141991.3049172731</v>
      </c>
      <c r="AA265" s="192">
        <v>864485.60151212313</v>
      </c>
      <c r="AB265" s="192">
        <v>-975409</v>
      </c>
      <c r="AD265" s="193">
        <f t="shared" si="126"/>
        <v>5166582.3049172731</v>
      </c>
      <c r="AE265" s="194"/>
      <c r="AF265" s="149">
        <v>2026128.7737435079</v>
      </c>
      <c r="AG265" s="194"/>
      <c r="AH265" s="149">
        <f t="shared" si="127"/>
        <v>-76219.284788324643</v>
      </c>
      <c r="AI265" s="149">
        <v>-109011.30266237129</v>
      </c>
      <c r="AJ265" s="192"/>
      <c r="AK265" s="192">
        <f t="shared" si="128"/>
        <v>7116491.7938724561</v>
      </c>
      <c r="AL265" s="195">
        <f t="shared" si="109"/>
        <v>1523.5478042972502</v>
      </c>
      <c r="AM265" s="194"/>
      <c r="AN265" s="149">
        <v>0</v>
      </c>
      <c r="AP265" s="147">
        <f t="shared" si="110"/>
        <v>-711977.52525466401</v>
      </c>
      <c r="AQ265" s="148">
        <f t="shared" si="111"/>
        <v>-9.0947220488570554E-2</v>
      </c>
      <c r="AR265" s="149">
        <f t="shared" si="129"/>
        <v>-152.42507498494197</v>
      </c>
      <c r="AT265" s="82">
        <v>831</v>
      </c>
      <c r="AU265" s="82" t="s">
        <v>688</v>
      </c>
      <c r="AV265" s="192">
        <v>4671</v>
      </c>
      <c r="AW265" s="192">
        <v>6109080.7811691854</v>
      </c>
      <c r="AX265" s="192">
        <v>874464.38988233579</v>
      </c>
      <c r="AY265" s="192">
        <v>-975409</v>
      </c>
      <c r="BA265" s="193">
        <f t="shared" si="130"/>
        <v>5133671.7811691854</v>
      </c>
      <c r="BB265" s="194"/>
      <c r="BC265" s="149">
        <v>2026128.7737435079</v>
      </c>
      <c r="BD265" s="194"/>
      <c r="BE265" s="149">
        <v>-109011.30266237129</v>
      </c>
      <c r="BF265" s="192"/>
      <c r="BG265" s="192">
        <f t="shared" si="131"/>
        <v>7050789.2522503221</v>
      </c>
      <c r="BH265" s="195">
        <f t="shared" si="112"/>
        <v>1509.4817495718951</v>
      </c>
      <c r="BI265" s="194"/>
      <c r="BJ265" s="149">
        <v>0</v>
      </c>
      <c r="BL265" s="147">
        <f t="shared" si="113"/>
        <v>-777680.06687679794</v>
      </c>
      <c r="BM265" s="148">
        <f t="shared" si="114"/>
        <v>-9.9339990383140425E-2</v>
      </c>
      <c r="BN265" s="149">
        <f t="shared" si="132"/>
        <v>-166.49112971029714</v>
      </c>
      <c r="BP265" s="82">
        <v>831</v>
      </c>
      <c r="BQ265" s="82" t="s">
        <v>688</v>
      </c>
      <c r="BR265" s="192">
        <v>4671</v>
      </c>
      <c r="BS265" s="192">
        <v>6194628.9573830189</v>
      </c>
      <c r="BT265" s="192">
        <v>955462.98691325902</v>
      </c>
      <c r="BU265" s="192">
        <v>-975409</v>
      </c>
      <c r="BW265" s="193">
        <f t="shared" si="133"/>
        <v>5219219.9573830189</v>
      </c>
      <c r="BX265" s="194"/>
      <c r="BY265" s="149">
        <v>2002277.4967343775</v>
      </c>
      <c r="BZ265" s="194"/>
      <c r="CA265" s="149">
        <v>-506946.87091769389</v>
      </c>
      <c r="CB265" s="192"/>
      <c r="CC265" s="192">
        <f t="shared" si="134"/>
        <v>6714550.5831997031</v>
      </c>
      <c r="CD265" s="195">
        <f t="shared" si="115"/>
        <v>1437.4974487689367</v>
      </c>
      <c r="CE265" s="194"/>
      <c r="CF265" s="149">
        <v>0</v>
      </c>
      <c r="CH265" s="147">
        <f t="shared" si="116"/>
        <v>-1113918.7359274169</v>
      </c>
      <c r="CI265" s="148">
        <f t="shared" si="117"/>
        <v>-0.14229074554917201</v>
      </c>
      <c r="CJ265" s="149">
        <f t="shared" si="135"/>
        <v>-238.47543051325562</v>
      </c>
      <c r="CL265" s="82">
        <v>831</v>
      </c>
      <c r="CM265" s="82" t="s">
        <v>688</v>
      </c>
      <c r="CN265" s="192">
        <v>4671</v>
      </c>
      <c r="CO265" s="192">
        <v>5872757.6556155691</v>
      </c>
      <c r="CP265" s="192">
        <v>771955.0953633117</v>
      </c>
      <c r="CQ265" s="192">
        <v>-975409</v>
      </c>
      <c r="CS265" s="193">
        <f t="shared" si="118"/>
        <v>4897348.6556155691</v>
      </c>
      <c r="CT265" s="194"/>
      <c r="CU265" s="149">
        <v>2002277.4967343775</v>
      </c>
      <c r="CV265" s="194"/>
      <c r="CW265" s="149">
        <v>-506946.87091769389</v>
      </c>
      <c r="CX265" s="192"/>
      <c r="CY265" s="192">
        <f t="shared" si="119"/>
        <v>6392679.2814322533</v>
      </c>
      <c r="CZ265" s="195">
        <f t="shared" si="120"/>
        <v>1368.5890133659288</v>
      </c>
      <c r="DA265" s="194"/>
      <c r="DB265" s="149">
        <v>0</v>
      </c>
      <c r="DD265" s="147">
        <f t="shared" si="121"/>
        <v>-1435790.0376948668</v>
      </c>
      <c r="DE265" s="148">
        <f t="shared" si="122"/>
        <v>-0.18340622913177085</v>
      </c>
      <c r="DF265" s="149">
        <f t="shared" si="123"/>
        <v>-307.38386591626352</v>
      </c>
      <c r="DH265" s="196">
        <v>325499.23090000002</v>
      </c>
      <c r="DI265" s="197">
        <v>20390.43</v>
      </c>
      <c r="DJ265" s="198">
        <f t="shared" si="124"/>
        <v>-305108.80090000003</v>
      </c>
      <c r="DL265" s="196" t="e">
        <f>#REF!+DJ265</f>
        <v>#REF!</v>
      </c>
      <c r="DM265" s="198" t="e">
        <f t="shared" si="125"/>
        <v>#REF!</v>
      </c>
      <c r="DN265" s="82">
        <v>831</v>
      </c>
      <c r="DO265" s="82" t="s">
        <v>307</v>
      </c>
      <c r="DP265" s="192">
        <v>4715</v>
      </c>
      <c r="DQ265" s="192">
        <v>6820783.9264712669</v>
      </c>
      <c r="DR265" s="192">
        <v>771955.0953633117</v>
      </c>
      <c r="DS265" s="192">
        <v>-979192</v>
      </c>
      <c r="DU265" s="193">
        <v>5845374.9264712669</v>
      </c>
      <c r="DV265" s="194"/>
      <c r="DW265" s="149">
        <v>1882059.5257152629</v>
      </c>
      <c r="DX265" s="194"/>
      <c r="DY265" s="149">
        <v>101034.86694059029</v>
      </c>
      <c r="DZ265" s="192"/>
      <c r="EA265" s="192">
        <v>7828469.3191271201</v>
      </c>
      <c r="EB265" s="195">
        <v>1660.3328354458367</v>
      </c>
      <c r="ED265" s="196"/>
      <c r="EE265" s="197"/>
      <c r="EF265" s="198">
        <v>-305108.80090000003</v>
      </c>
      <c r="EH265" s="196">
        <v>7523360.5182271199</v>
      </c>
      <c r="EI265" s="198">
        <v>626946.70985225996</v>
      </c>
      <c r="EK265" s="199">
        <v>9</v>
      </c>
    </row>
    <row r="266" spans="1:141" ht="13.8" x14ac:dyDescent="0.25">
      <c r="A266" s="30">
        <v>833</v>
      </c>
      <c r="B266" s="235" t="s">
        <v>845</v>
      </c>
      <c r="C266" s="180">
        <v>1639</v>
      </c>
      <c r="D266" s="180">
        <v>4039657.1655117059</v>
      </c>
      <c r="E266" s="181">
        <v>805738.57779290434</v>
      </c>
      <c r="F266" s="200">
        <v>-362122</v>
      </c>
      <c r="G266" s="181">
        <f t="shared" si="136"/>
        <v>3677535.1655117059</v>
      </c>
      <c r="H266" s="183">
        <f t="shared" si="105"/>
        <v>2243.7676421669958</v>
      </c>
      <c r="I266" s="184">
        <v>932751.61197851005</v>
      </c>
      <c r="J266" s="181">
        <f t="shared" si="106"/>
        <v>4610286.7774902163</v>
      </c>
      <c r="K266" s="183">
        <f t="shared" si="107"/>
        <v>2812.8656360526029</v>
      </c>
      <c r="L266" s="185">
        <v>14225.68</v>
      </c>
      <c r="M266" s="185">
        <v>204849.79200000002</v>
      </c>
      <c r="N266" s="186">
        <v>190624.11200000002</v>
      </c>
      <c r="O266" s="187">
        <v>682</v>
      </c>
      <c r="P266" s="159">
        <f t="shared" si="108"/>
        <v>4801592.889490216</v>
      </c>
      <c r="Q266" s="188">
        <v>95843</v>
      </c>
      <c r="R266" s="189"/>
      <c r="S266" s="190"/>
      <c r="U266" s="184"/>
      <c r="W266" s="82">
        <v>832</v>
      </c>
      <c r="X266" s="82" t="s">
        <v>689</v>
      </c>
      <c r="Y266" s="192">
        <v>3976</v>
      </c>
      <c r="Z266" s="192">
        <v>17784676.691899817</v>
      </c>
      <c r="AA266" s="192">
        <v>3807580.5889054434</v>
      </c>
      <c r="AB266" s="192">
        <v>-123321</v>
      </c>
      <c r="AD266" s="193">
        <f t="shared" si="126"/>
        <v>17661355.691899817</v>
      </c>
      <c r="AE266" s="194"/>
      <c r="AF266" s="149">
        <v>2304121.6524974713</v>
      </c>
      <c r="AG266" s="194"/>
      <c r="AH266" s="149">
        <f t="shared" si="127"/>
        <v>-45066.034684330734</v>
      </c>
      <c r="AI266" s="149">
        <v>-64454.910071775361</v>
      </c>
      <c r="AJ266" s="192"/>
      <c r="AK266" s="192">
        <f t="shared" si="128"/>
        <v>19920411.309712958</v>
      </c>
      <c r="AL266" s="195">
        <f t="shared" si="109"/>
        <v>5010.1638102899797</v>
      </c>
      <c r="AM266" s="194"/>
      <c r="AN266" s="149">
        <v>0</v>
      </c>
      <c r="AP266" s="147">
        <f t="shared" si="110"/>
        <v>-528542.28067412227</v>
      </c>
      <c r="AQ266" s="148">
        <f t="shared" si="111"/>
        <v>-2.5846910862108198E-2</v>
      </c>
      <c r="AR266" s="149">
        <f t="shared" si="129"/>
        <v>-132.93316918363237</v>
      </c>
      <c r="AT266" s="82">
        <v>832</v>
      </c>
      <c r="AU266" s="82" t="s">
        <v>689</v>
      </c>
      <c r="AV266" s="192">
        <v>3976</v>
      </c>
      <c r="AW266" s="192">
        <v>17724184.902261481</v>
      </c>
      <c r="AX266" s="192">
        <v>3807695.9899919662</v>
      </c>
      <c r="AY266" s="192">
        <v>-123321</v>
      </c>
      <c r="BA266" s="193">
        <f t="shared" si="130"/>
        <v>17600863.902261481</v>
      </c>
      <c r="BB266" s="194"/>
      <c r="BC266" s="149">
        <v>2304121.6524974713</v>
      </c>
      <c r="BD266" s="194"/>
      <c r="BE266" s="149">
        <v>-64454.910071775361</v>
      </c>
      <c r="BF266" s="192"/>
      <c r="BG266" s="192">
        <f t="shared" si="131"/>
        <v>19840530.644687176</v>
      </c>
      <c r="BH266" s="195">
        <f t="shared" si="112"/>
        <v>4990.0730997704168</v>
      </c>
      <c r="BI266" s="194"/>
      <c r="BJ266" s="149">
        <v>0</v>
      </c>
      <c r="BL266" s="147">
        <f t="shared" si="113"/>
        <v>-608422.94569990411</v>
      </c>
      <c r="BM266" s="148">
        <f t="shared" si="114"/>
        <v>-2.9753255735585404E-2</v>
      </c>
      <c r="BN266" s="149">
        <f t="shared" si="132"/>
        <v>-153.02387970319521</v>
      </c>
      <c r="BP266" s="82">
        <v>832</v>
      </c>
      <c r="BQ266" s="82" t="s">
        <v>689</v>
      </c>
      <c r="BR266" s="192">
        <v>3976</v>
      </c>
      <c r="BS266" s="192">
        <v>17846982.423237123</v>
      </c>
      <c r="BT266" s="192">
        <v>3927386.6800864669</v>
      </c>
      <c r="BU266" s="192">
        <v>-123321</v>
      </c>
      <c r="BW266" s="193">
        <f t="shared" si="133"/>
        <v>17723661.423237123</v>
      </c>
      <c r="BX266" s="194"/>
      <c r="BY266" s="149">
        <v>2289645.6888974532</v>
      </c>
      <c r="BZ266" s="194"/>
      <c r="CA266" s="149">
        <v>-299741.5330167113</v>
      </c>
      <c r="CB266" s="192"/>
      <c r="CC266" s="192">
        <f t="shared" si="134"/>
        <v>19713565.579117864</v>
      </c>
      <c r="CD266" s="195">
        <f t="shared" si="115"/>
        <v>4958.1402361966457</v>
      </c>
      <c r="CE266" s="194"/>
      <c r="CF266" s="149">
        <v>0</v>
      </c>
      <c r="CH266" s="147">
        <f t="shared" si="116"/>
        <v>-735388.01126921549</v>
      </c>
      <c r="CI266" s="148">
        <f t="shared" si="117"/>
        <v>-3.5962134102300307E-2</v>
      </c>
      <c r="CJ266" s="149">
        <f t="shared" si="135"/>
        <v>-184.95674327696565</v>
      </c>
      <c r="CL266" s="82">
        <v>832</v>
      </c>
      <c r="CM266" s="82" t="s">
        <v>689</v>
      </c>
      <c r="CN266" s="192">
        <v>3976</v>
      </c>
      <c r="CO266" s="192">
        <v>17572394.839427136</v>
      </c>
      <c r="CP266" s="192">
        <v>3771756.4074407956</v>
      </c>
      <c r="CQ266" s="192">
        <v>-123321</v>
      </c>
      <c r="CS266" s="193">
        <f t="shared" si="118"/>
        <v>17449073.839427136</v>
      </c>
      <c r="CT266" s="194"/>
      <c r="CU266" s="149">
        <v>2289645.6888974532</v>
      </c>
      <c r="CV266" s="194"/>
      <c r="CW266" s="149">
        <v>-299741.5330167113</v>
      </c>
      <c r="CX266" s="192"/>
      <c r="CY266" s="192">
        <f t="shared" si="119"/>
        <v>19438977.995307878</v>
      </c>
      <c r="CZ266" s="195">
        <f t="shared" si="120"/>
        <v>4889.0789726629473</v>
      </c>
      <c r="DA266" s="194"/>
      <c r="DB266" s="149">
        <v>0</v>
      </c>
      <c r="DD266" s="147">
        <f t="shared" si="121"/>
        <v>-1009975.5950792022</v>
      </c>
      <c r="DE266" s="148">
        <f t="shared" si="122"/>
        <v>-4.9390086911536887E-2</v>
      </c>
      <c r="DF266" s="149">
        <f t="shared" si="123"/>
        <v>-254.01800681066453</v>
      </c>
      <c r="DH266" s="196">
        <v>44926.914100000002</v>
      </c>
      <c r="DI266" s="197">
        <v>31265.326000000001</v>
      </c>
      <c r="DJ266" s="198">
        <f t="shared" si="124"/>
        <v>-13661.588100000001</v>
      </c>
      <c r="DL266" s="196" t="e">
        <f>#REF!+DJ266</f>
        <v>#REF!</v>
      </c>
      <c r="DM266" s="198" t="e">
        <f t="shared" si="125"/>
        <v>#REF!</v>
      </c>
      <c r="DN266" s="82">
        <v>832</v>
      </c>
      <c r="DO266" s="82" t="s">
        <v>308</v>
      </c>
      <c r="DP266" s="192">
        <v>4024</v>
      </c>
      <c r="DQ266" s="192">
        <v>18353331.860636156</v>
      </c>
      <c r="DR266" s="192">
        <v>3771756.4074407956</v>
      </c>
      <c r="DS266" s="192">
        <v>-111740</v>
      </c>
      <c r="DU266" s="193">
        <v>18230010.860636156</v>
      </c>
      <c r="DV266" s="194"/>
      <c r="DW266" s="149">
        <v>2159204.0343322549</v>
      </c>
      <c r="DX266" s="194"/>
      <c r="DY266" s="149">
        <v>59738.695418666233</v>
      </c>
      <c r="DZ266" s="192"/>
      <c r="EA266" s="192">
        <v>20448953.59038708</v>
      </c>
      <c r="EB266" s="195">
        <v>5081.747910135954</v>
      </c>
      <c r="ED266" s="196"/>
      <c r="EE266" s="197"/>
      <c r="EF266" s="198">
        <v>-13661.588100000001</v>
      </c>
      <c r="EH266" s="196">
        <v>20435292.002287079</v>
      </c>
      <c r="EI266" s="198">
        <v>1702941.0001905898</v>
      </c>
      <c r="EK266" s="199">
        <v>17</v>
      </c>
    </row>
    <row r="267" spans="1:141" ht="13.8" x14ac:dyDescent="0.25">
      <c r="A267" s="30">
        <v>834</v>
      </c>
      <c r="B267" s="235" t="s">
        <v>310</v>
      </c>
      <c r="C267" s="180">
        <v>6015</v>
      </c>
      <c r="D267" s="180">
        <v>11139288.065097552</v>
      </c>
      <c r="E267" s="181">
        <v>2897908.3406645604</v>
      </c>
      <c r="F267" s="200">
        <v>-1434045</v>
      </c>
      <c r="G267" s="181">
        <f t="shared" si="136"/>
        <v>9705243.0650975518</v>
      </c>
      <c r="H267" s="183">
        <f t="shared" si="105"/>
        <v>1613.5067439896179</v>
      </c>
      <c r="I267" s="184">
        <v>3155579.428529229</v>
      </c>
      <c r="J267" s="181">
        <f t="shared" si="106"/>
        <v>12860822.493626781</v>
      </c>
      <c r="K267" s="183">
        <f t="shared" si="107"/>
        <v>2138.1251028473453</v>
      </c>
      <c r="L267" s="185">
        <v>408348.14440000005</v>
      </c>
      <c r="M267" s="185">
        <v>116792.83279999999</v>
      </c>
      <c r="N267" s="186">
        <v>-291555.31160000007</v>
      </c>
      <c r="O267" s="187">
        <v>2712</v>
      </c>
      <c r="P267" s="159">
        <f t="shared" si="108"/>
        <v>12571979.182026781</v>
      </c>
      <c r="Q267" s="188">
        <v>274258</v>
      </c>
      <c r="R267" s="189"/>
      <c r="S267" s="190"/>
      <c r="U267" s="184"/>
      <c r="W267" s="82">
        <v>833</v>
      </c>
      <c r="X267" s="82" t="s">
        <v>690</v>
      </c>
      <c r="Y267" s="192">
        <v>1639</v>
      </c>
      <c r="Z267" s="192">
        <v>4038481.4080415745</v>
      </c>
      <c r="AA267" s="192">
        <v>805738.57779290376</v>
      </c>
      <c r="AB267" s="192">
        <v>-338916</v>
      </c>
      <c r="AD267" s="193">
        <f t="shared" si="126"/>
        <v>3699565.4080415745</v>
      </c>
      <c r="AE267" s="194"/>
      <c r="AF267" s="149">
        <v>962141.38200797979</v>
      </c>
      <c r="AG267" s="194"/>
      <c r="AH267" s="149">
        <f t="shared" si="127"/>
        <v>-26629.160292149176</v>
      </c>
      <c r="AI267" s="149">
        <v>-38085.892045748245</v>
      </c>
      <c r="AJ267" s="192"/>
      <c r="AK267" s="192">
        <f t="shared" si="128"/>
        <v>4635077.6297574053</v>
      </c>
      <c r="AL267" s="195">
        <f t="shared" si="109"/>
        <v>2827.9912323108024</v>
      </c>
      <c r="AM267" s="194"/>
      <c r="AN267" s="149">
        <v>0</v>
      </c>
      <c r="AP267" s="147">
        <f t="shared" si="110"/>
        <v>-298569.29545364529</v>
      </c>
      <c r="AQ267" s="148">
        <f t="shared" si="111"/>
        <v>-6.0516956316421677E-2</v>
      </c>
      <c r="AR267" s="149">
        <f t="shared" si="129"/>
        <v>-182.16552498697089</v>
      </c>
      <c r="AT267" s="82">
        <v>833</v>
      </c>
      <c r="AU267" s="82" t="s">
        <v>690</v>
      </c>
      <c r="AV267" s="192">
        <v>1639</v>
      </c>
      <c r="AW267" s="192">
        <v>4025344.5934732808</v>
      </c>
      <c r="AX267" s="192">
        <v>809845.3461134336</v>
      </c>
      <c r="AY267" s="192">
        <v>-338916</v>
      </c>
      <c r="BA267" s="193">
        <f t="shared" si="130"/>
        <v>3686428.5934732808</v>
      </c>
      <c r="BB267" s="194"/>
      <c r="BC267" s="149">
        <v>962141.38200797979</v>
      </c>
      <c r="BD267" s="194"/>
      <c r="BE267" s="149">
        <v>-38085.892045748245</v>
      </c>
      <c r="BF267" s="192"/>
      <c r="BG267" s="192">
        <f t="shared" si="131"/>
        <v>4610484.0834355121</v>
      </c>
      <c r="BH267" s="195">
        <f t="shared" si="112"/>
        <v>2812.9860179594339</v>
      </c>
      <c r="BI267" s="194"/>
      <c r="BJ267" s="149">
        <v>0</v>
      </c>
      <c r="BL267" s="147">
        <f t="shared" si="113"/>
        <v>-323162.8417755384</v>
      </c>
      <c r="BM267" s="148">
        <f t="shared" si="114"/>
        <v>-6.5501817757604164E-2</v>
      </c>
      <c r="BN267" s="149">
        <f t="shared" si="132"/>
        <v>-197.17073933833947</v>
      </c>
      <c r="BP267" s="82">
        <v>833</v>
      </c>
      <c r="BQ267" s="82" t="s">
        <v>690</v>
      </c>
      <c r="BR267" s="192">
        <v>1639</v>
      </c>
      <c r="BS267" s="192">
        <v>4191524.9406645386</v>
      </c>
      <c r="BT267" s="192">
        <v>975436.75454074598</v>
      </c>
      <c r="BU267" s="192">
        <v>-338916</v>
      </c>
      <c r="BW267" s="193">
        <f t="shared" si="133"/>
        <v>3852608.9406645386</v>
      </c>
      <c r="BX267" s="194"/>
      <c r="BY267" s="149">
        <v>954201.02611656662</v>
      </c>
      <c r="BZ267" s="194"/>
      <c r="CA267" s="149">
        <v>-177114.88008266655</v>
      </c>
      <c r="CB267" s="192"/>
      <c r="CC267" s="192">
        <f t="shared" si="134"/>
        <v>4629695.086698438</v>
      </c>
      <c r="CD267" s="195">
        <f t="shared" si="115"/>
        <v>2824.7071913962404</v>
      </c>
      <c r="CE267" s="194"/>
      <c r="CF267" s="149">
        <v>0</v>
      </c>
      <c r="CH267" s="147">
        <f t="shared" si="116"/>
        <v>-303951.83851261251</v>
      </c>
      <c r="CI267" s="148">
        <f t="shared" si="117"/>
        <v>-6.1607942992314986E-2</v>
      </c>
      <c r="CJ267" s="149">
        <f t="shared" si="135"/>
        <v>-185.44956590153296</v>
      </c>
      <c r="CL267" s="82">
        <v>833</v>
      </c>
      <c r="CM267" s="82" t="s">
        <v>690</v>
      </c>
      <c r="CN267" s="192">
        <v>1639</v>
      </c>
      <c r="CO267" s="192">
        <v>4035568.6140983328</v>
      </c>
      <c r="CP267" s="192">
        <v>937217.86489484541</v>
      </c>
      <c r="CQ267" s="192">
        <v>-338916</v>
      </c>
      <c r="CS267" s="193">
        <f t="shared" si="118"/>
        <v>3696652.6140983328</v>
      </c>
      <c r="CT267" s="194"/>
      <c r="CU267" s="149">
        <v>954201.02611656662</v>
      </c>
      <c r="CV267" s="194"/>
      <c r="CW267" s="149">
        <v>-177114.88008266655</v>
      </c>
      <c r="CX267" s="192"/>
      <c r="CY267" s="192">
        <f t="shared" si="119"/>
        <v>4473738.7601322327</v>
      </c>
      <c r="CZ267" s="195">
        <f t="shared" si="120"/>
        <v>2729.5538499891595</v>
      </c>
      <c r="DA267" s="194"/>
      <c r="DB267" s="149">
        <v>0</v>
      </c>
      <c r="DD267" s="147">
        <f t="shared" si="121"/>
        <v>-459908.16507881787</v>
      </c>
      <c r="DE267" s="148">
        <f t="shared" si="122"/>
        <v>-9.3218702523821972E-2</v>
      </c>
      <c r="DF267" s="149">
        <f t="shared" si="123"/>
        <v>-280.60290730861368</v>
      </c>
      <c r="DH267" s="196">
        <v>24468.516000000003</v>
      </c>
      <c r="DI267" s="197">
        <v>195748.12800000003</v>
      </c>
      <c r="DJ267" s="198">
        <f t="shared" si="124"/>
        <v>171279.61200000002</v>
      </c>
      <c r="DL267" s="196" t="e">
        <f>#REF!+DJ267</f>
        <v>#REF!</v>
      </c>
      <c r="DM267" s="198" t="e">
        <f t="shared" si="125"/>
        <v>#REF!</v>
      </c>
      <c r="DN267" s="82">
        <v>833</v>
      </c>
      <c r="DO267" s="82" t="s">
        <v>845</v>
      </c>
      <c r="DP267" s="192">
        <v>1662</v>
      </c>
      <c r="DQ267" s="192">
        <v>4340378.240345425</v>
      </c>
      <c r="DR267" s="192">
        <v>937217.86489484541</v>
      </c>
      <c r="DS267" s="192">
        <v>-340283</v>
      </c>
      <c r="DU267" s="193">
        <v>4001462.240345425</v>
      </c>
      <c r="DV267" s="194"/>
      <c r="DW267" s="149">
        <v>896885.56063132931</v>
      </c>
      <c r="DX267" s="194"/>
      <c r="DY267" s="149">
        <v>35299.124234296694</v>
      </c>
      <c r="DZ267" s="192"/>
      <c r="EA267" s="192">
        <v>4933646.9252110505</v>
      </c>
      <c r="EB267" s="195">
        <v>2968.4999550006319</v>
      </c>
      <c r="ED267" s="196"/>
      <c r="EE267" s="197"/>
      <c r="EF267" s="198">
        <v>171279.61200000002</v>
      </c>
      <c r="EH267" s="196">
        <v>5104926.5372110503</v>
      </c>
      <c r="EI267" s="198">
        <v>425410.5447675875</v>
      </c>
      <c r="EK267" s="199">
        <v>2</v>
      </c>
    </row>
    <row r="268" spans="1:141" ht="13.8" x14ac:dyDescent="0.25">
      <c r="A268" s="30">
        <v>837</v>
      </c>
      <c r="B268" s="235" t="s">
        <v>846</v>
      </c>
      <c r="C268" s="180">
        <v>238140</v>
      </c>
      <c r="D268" s="180">
        <v>186191415.25366282</v>
      </c>
      <c r="E268" s="181">
        <v>12186678.437339505</v>
      </c>
      <c r="F268" s="182">
        <v>74190789</v>
      </c>
      <c r="G268" s="181">
        <f t="shared" si="136"/>
        <v>260382204.25366282</v>
      </c>
      <c r="H268" s="183">
        <f t="shared" si="105"/>
        <v>1093.3996987220241</v>
      </c>
      <c r="I268" s="184">
        <v>100497902.21926355</v>
      </c>
      <c r="J268" s="181">
        <f t="shared" si="106"/>
        <v>360880106.47292638</v>
      </c>
      <c r="K268" s="183">
        <f t="shared" si="107"/>
        <v>1515.4115498149256</v>
      </c>
      <c r="L268" s="185">
        <v>14490853.788039988</v>
      </c>
      <c r="M268" s="185">
        <v>4127509.9236000008</v>
      </c>
      <c r="N268" s="186">
        <v>-10363343.864439987</v>
      </c>
      <c r="O268" s="187">
        <v>116451</v>
      </c>
      <c r="P268" s="159">
        <f t="shared" si="108"/>
        <v>350633213.60848641</v>
      </c>
      <c r="Q268" s="188">
        <v>14919546</v>
      </c>
      <c r="R268" s="189"/>
      <c r="S268" s="190"/>
      <c r="U268" s="184"/>
      <c r="W268" s="82">
        <v>834</v>
      </c>
      <c r="X268" s="82" t="s">
        <v>691</v>
      </c>
      <c r="Y268" s="192">
        <v>6015</v>
      </c>
      <c r="Z268" s="192">
        <v>11130858.83824298</v>
      </c>
      <c r="AA268" s="192">
        <v>2897908.3406645604</v>
      </c>
      <c r="AB268" s="192">
        <v>-1338393</v>
      </c>
      <c r="AD268" s="193">
        <f t="shared" si="126"/>
        <v>9792465.8382429797</v>
      </c>
      <c r="AE268" s="194"/>
      <c r="AF268" s="149">
        <v>3246600.7481536744</v>
      </c>
      <c r="AG268" s="194"/>
      <c r="AH268" s="149">
        <f t="shared" si="127"/>
        <v>-81922.722940793989</v>
      </c>
      <c r="AI268" s="149">
        <v>-117168.54560136817</v>
      </c>
      <c r="AJ268" s="192"/>
      <c r="AK268" s="192">
        <f t="shared" si="128"/>
        <v>12957143.86345586</v>
      </c>
      <c r="AL268" s="195">
        <f t="shared" si="109"/>
        <v>2154.1386306659783</v>
      </c>
      <c r="AM268" s="194"/>
      <c r="AN268" s="149">
        <v>0</v>
      </c>
      <c r="AP268" s="147">
        <f t="shared" si="110"/>
        <v>-815160.69226033241</v>
      </c>
      <c r="AQ268" s="148">
        <f t="shared" si="111"/>
        <v>-5.9188401546203112E-2</v>
      </c>
      <c r="AR268" s="149">
        <f t="shared" si="129"/>
        <v>-135.52131209648087</v>
      </c>
      <c r="AT268" s="82">
        <v>834</v>
      </c>
      <c r="AU268" s="82" t="s">
        <v>691</v>
      </c>
      <c r="AV268" s="192">
        <v>6015</v>
      </c>
      <c r="AW268" s="192">
        <v>11078938.271545373</v>
      </c>
      <c r="AX268" s="192">
        <v>2921531.7673647618</v>
      </c>
      <c r="AY268" s="192">
        <v>-1338393</v>
      </c>
      <c r="BA268" s="193">
        <f t="shared" si="130"/>
        <v>9740545.2715453729</v>
      </c>
      <c r="BB268" s="194"/>
      <c r="BC268" s="149">
        <v>3246600.7481536744</v>
      </c>
      <c r="BD268" s="194"/>
      <c r="BE268" s="149">
        <v>-117168.54560136817</v>
      </c>
      <c r="BF268" s="192"/>
      <c r="BG268" s="192">
        <f t="shared" si="131"/>
        <v>12869977.47409768</v>
      </c>
      <c r="BH268" s="195">
        <f t="shared" si="112"/>
        <v>2139.6471278632885</v>
      </c>
      <c r="BI268" s="194"/>
      <c r="BJ268" s="149">
        <v>0</v>
      </c>
      <c r="BL268" s="147">
        <f t="shared" si="113"/>
        <v>-902327.08161851205</v>
      </c>
      <c r="BM268" s="148">
        <f t="shared" si="114"/>
        <v>-6.5517508559887416E-2</v>
      </c>
      <c r="BN268" s="149">
        <f t="shared" si="132"/>
        <v>-150.01281489917073</v>
      </c>
      <c r="BP268" s="82">
        <v>834</v>
      </c>
      <c r="BQ268" s="82" t="s">
        <v>691</v>
      </c>
      <c r="BR268" s="192">
        <v>6015</v>
      </c>
      <c r="BS268" s="192">
        <v>11256113.089814618</v>
      </c>
      <c r="BT268" s="192">
        <v>3094428.0231903382</v>
      </c>
      <c r="BU268" s="192">
        <v>-1338393</v>
      </c>
      <c r="BW268" s="193">
        <f t="shared" si="133"/>
        <v>9917720.0898146182</v>
      </c>
      <c r="BX268" s="194"/>
      <c r="BY268" s="149">
        <v>3224279.8411470838</v>
      </c>
      <c r="BZ268" s="194"/>
      <c r="CA268" s="149">
        <v>-544881.36653644359</v>
      </c>
      <c r="CB268" s="192"/>
      <c r="CC268" s="192">
        <f t="shared" si="134"/>
        <v>12597118.564425258</v>
      </c>
      <c r="CD268" s="195">
        <f t="shared" si="115"/>
        <v>2094.2840506110156</v>
      </c>
      <c r="CE268" s="194"/>
      <c r="CF268" s="149">
        <v>0</v>
      </c>
      <c r="CH268" s="147">
        <f t="shared" si="116"/>
        <v>-1175185.9912909344</v>
      </c>
      <c r="CI268" s="148">
        <f t="shared" si="117"/>
        <v>-8.5329654636716101E-2</v>
      </c>
      <c r="CJ268" s="149">
        <f t="shared" si="135"/>
        <v>-195.37589215144379</v>
      </c>
      <c r="CL268" s="82">
        <v>834</v>
      </c>
      <c r="CM268" s="82" t="s">
        <v>691</v>
      </c>
      <c r="CN268" s="192">
        <v>6015</v>
      </c>
      <c r="CO268" s="192">
        <v>10931494.268885385</v>
      </c>
      <c r="CP268" s="192">
        <v>2945629.3068799288</v>
      </c>
      <c r="CQ268" s="192">
        <v>-1338393</v>
      </c>
      <c r="CS268" s="193">
        <f t="shared" si="118"/>
        <v>9593101.2688853852</v>
      </c>
      <c r="CT268" s="194"/>
      <c r="CU268" s="149">
        <v>3224279.8411470838</v>
      </c>
      <c r="CV268" s="194"/>
      <c r="CW268" s="149">
        <v>-544881.36653644359</v>
      </c>
      <c r="CX268" s="192"/>
      <c r="CY268" s="192">
        <f t="shared" si="119"/>
        <v>12272499.743496025</v>
      </c>
      <c r="CZ268" s="195">
        <f t="shared" si="120"/>
        <v>2040.3158343301786</v>
      </c>
      <c r="DA268" s="194"/>
      <c r="DB268" s="149">
        <v>0</v>
      </c>
      <c r="DD268" s="147">
        <f t="shared" si="121"/>
        <v>-1499804.8122201674</v>
      </c>
      <c r="DE268" s="148">
        <f t="shared" si="122"/>
        <v>-0.10890006143508305</v>
      </c>
      <c r="DF268" s="149">
        <f t="shared" si="123"/>
        <v>-249.34410843228054</v>
      </c>
      <c r="DH268" s="196">
        <v>279376.07824</v>
      </c>
      <c r="DI268" s="197">
        <v>118264.49400000001</v>
      </c>
      <c r="DJ268" s="198">
        <f t="shared" si="124"/>
        <v>-161111.58424</v>
      </c>
      <c r="DL268" s="196" t="e">
        <f>#REF!+DJ268</f>
        <v>#REF!</v>
      </c>
      <c r="DM268" s="198" t="e">
        <f t="shared" si="125"/>
        <v>#REF!</v>
      </c>
      <c r="DN268" s="82">
        <v>834</v>
      </c>
      <c r="DO268" s="82" t="s">
        <v>310</v>
      </c>
      <c r="DP268" s="192">
        <v>6081</v>
      </c>
      <c r="DQ268" s="192">
        <v>11972284.548863757</v>
      </c>
      <c r="DR268" s="192">
        <v>2945629.3068799288</v>
      </c>
      <c r="DS268" s="192">
        <v>-1343294</v>
      </c>
      <c r="DU268" s="193">
        <v>10633891.548863757</v>
      </c>
      <c r="DV268" s="194"/>
      <c r="DW268" s="149">
        <v>3029817.7661836729</v>
      </c>
      <c r="DX268" s="194"/>
      <c r="DY268" s="149">
        <v>108595.24066876314</v>
      </c>
      <c r="DZ268" s="192"/>
      <c r="EA268" s="192">
        <v>13772304.555716192</v>
      </c>
      <c r="EB268" s="195">
        <v>2264.809168840025</v>
      </c>
      <c r="ED268" s="196"/>
      <c r="EE268" s="197"/>
      <c r="EF268" s="198">
        <v>-161111.58424</v>
      </c>
      <c r="EH268" s="196">
        <v>13611192.971476192</v>
      </c>
      <c r="EI268" s="198">
        <v>1134266.0809563494</v>
      </c>
      <c r="EK268" s="199">
        <v>5</v>
      </c>
    </row>
    <row r="269" spans="1:141" ht="13.8" x14ac:dyDescent="0.25">
      <c r="A269" s="30">
        <v>844</v>
      </c>
      <c r="B269" s="235" t="s">
        <v>312</v>
      </c>
      <c r="C269" s="180">
        <v>1520</v>
      </c>
      <c r="D269" s="180">
        <v>6066186.567719968</v>
      </c>
      <c r="E269" s="181">
        <v>1718754.1794717603</v>
      </c>
      <c r="F269" s="200">
        <v>-391854</v>
      </c>
      <c r="G269" s="181">
        <f t="shared" si="136"/>
        <v>5674332.567719968</v>
      </c>
      <c r="H269" s="183">
        <f t="shared" si="105"/>
        <v>3733.1135313947157</v>
      </c>
      <c r="I269" s="184">
        <v>1052591.1789538728</v>
      </c>
      <c r="J269" s="181">
        <f t="shared" si="106"/>
        <v>6726923.746673841</v>
      </c>
      <c r="K269" s="183">
        <f t="shared" si="107"/>
        <v>4425.607728074895</v>
      </c>
      <c r="L269" s="185">
        <v>113947.69679999999</v>
      </c>
      <c r="M269" s="185">
        <v>7112.84</v>
      </c>
      <c r="N269" s="186">
        <v>-106834.85679999999</v>
      </c>
      <c r="O269" s="187">
        <v>531</v>
      </c>
      <c r="P269" s="159">
        <f t="shared" si="108"/>
        <v>6620619.8898738408</v>
      </c>
      <c r="Q269" s="188">
        <v>86705</v>
      </c>
      <c r="R269" s="189"/>
      <c r="S269" s="190"/>
      <c r="U269" s="184"/>
      <c r="W269" s="82">
        <v>837</v>
      </c>
      <c r="X269" s="82" t="s">
        <v>692</v>
      </c>
      <c r="Y269" s="192">
        <v>238140</v>
      </c>
      <c r="Z269" s="192">
        <v>186075796.77887914</v>
      </c>
      <c r="AA269" s="192">
        <v>12186678.437339419</v>
      </c>
      <c r="AB269" s="192">
        <v>67478559</v>
      </c>
      <c r="AD269" s="193">
        <f t="shared" si="126"/>
        <v>253554355.77887914</v>
      </c>
      <c r="AE269" s="194"/>
      <c r="AF269" s="149">
        <v>104108262.07864393</v>
      </c>
      <c r="AG269" s="194"/>
      <c r="AH269" s="149">
        <f t="shared" si="127"/>
        <v>-3752667.4121061661</v>
      </c>
      <c r="AI269" s="149">
        <v>-5367187.1126634702</v>
      </c>
      <c r="AJ269" s="192"/>
      <c r="AK269" s="192">
        <f t="shared" si="128"/>
        <v>353909950.44541693</v>
      </c>
      <c r="AL269" s="195">
        <f t="shared" si="109"/>
        <v>1486.1423971000963</v>
      </c>
      <c r="AM269" s="194"/>
      <c r="AN269" s="149">
        <v>0</v>
      </c>
      <c r="AP269" s="147">
        <f t="shared" si="110"/>
        <v>-37807249.968520224</v>
      </c>
      <c r="AQ269" s="148">
        <f t="shared" si="111"/>
        <v>-9.6516696046454881E-2</v>
      </c>
      <c r="AR269" s="149">
        <f t="shared" si="129"/>
        <v>-158.76060287444454</v>
      </c>
      <c r="AT269" s="82">
        <v>837</v>
      </c>
      <c r="AU269" s="82" t="s">
        <v>692</v>
      </c>
      <c r="AV269" s="192">
        <v>238140</v>
      </c>
      <c r="AW269" s="192">
        <v>182965798.63012573</v>
      </c>
      <c r="AX269" s="192">
        <v>12001268.91627094</v>
      </c>
      <c r="AY269" s="192">
        <v>67478559</v>
      </c>
      <c r="BA269" s="193">
        <f t="shared" si="130"/>
        <v>250444357.63012573</v>
      </c>
      <c r="BB269" s="194"/>
      <c r="BC269" s="149">
        <v>104108262.07864393</v>
      </c>
      <c r="BD269" s="194"/>
      <c r="BE269" s="149">
        <v>-5367187.1126634702</v>
      </c>
      <c r="BF269" s="192"/>
      <c r="BG269" s="192">
        <f t="shared" si="131"/>
        <v>349185432.59610623</v>
      </c>
      <c r="BH269" s="195">
        <f t="shared" si="112"/>
        <v>1466.3031519110868</v>
      </c>
      <c r="BI269" s="194"/>
      <c r="BJ269" s="149">
        <v>0</v>
      </c>
      <c r="BL269" s="147">
        <f t="shared" si="113"/>
        <v>-42531767.81783092</v>
      </c>
      <c r="BM269" s="148">
        <f t="shared" si="114"/>
        <v>-0.10857773866678962</v>
      </c>
      <c r="BN269" s="149">
        <f t="shared" si="132"/>
        <v>-178.59984806345395</v>
      </c>
      <c r="BP269" s="82">
        <v>837</v>
      </c>
      <c r="BQ269" s="82" t="s">
        <v>692</v>
      </c>
      <c r="BR269" s="192">
        <v>238140</v>
      </c>
      <c r="BS269" s="192">
        <v>186402331.39583191</v>
      </c>
      <c r="BT269" s="192">
        <v>14990789.465986609</v>
      </c>
      <c r="BU269" s="192">
        <v>63679625</v>
      </c>
      <c r="BW269" s="193">
        <f t="shared" si="133"/>
        <v>250081956.39583191</v>
      </c>
      <c r="BX269" s="194"/>
      <c r="BY269" s="149">
        <v>103149692.22203822</v>
      </c>
      <c r="BZ269" s="194"/>
      <c r="CA269" s="149">
        <v>-24959601.857264254</v>
      </c>
      <c r="CB269" s="192"/>
      <c r="CC269" s="192">
        <f t="shared" si="134"/>
        <v>328272046.76060587</v>
      </c>
      <c r="CD269" s="195">
        <f t="shared" si="115"/>
        <v>1378.4834415075413</v>
      </c>
      <c r="CE269" s="194"/>
      <c r="CF269" s="149">
        <v>0</v>
      </c>
      <c r="CH269" s="147">
        <f t="shared" si="116"/>
        <v>-63445153.65333128</v>
      </c>
      <c r="CI269" s="148">
        <f t="shared" si="117"/>
        <v>-0.16196672902360998</v>
      </c>
      <c r="CJ269" s="149">
        <f t="shared" si="135"/>
        <v>-266.4195584669996</v>
      </c>
      <c r="CL269" s="82">
        <v>837</v>
      </c>
      <c r="CM269" s="82" t="s">
        <v>692</v>
      </c>
      <c r="CN269" s="192">
        <v>238140</v>
      </c>
      <c r="CO269" s="192">
        <v>173483069.52720398</v>
      </c>
      <c r="CP269" s="192">
        <v>10571287.184535695</v>
      </c>
      <c r="CQ269" s="192">
        <v>63647763</v>
      </c>
      <c r="CS269" s="193">
        <f t="shared" si="118"/>
        <v>237130832.52720398</v>
      </c>
      <c r="CT269" s="194"/>
      <c r="CU269" s="149">
        <v>103149692.22203822</v>
      </c>
      <c r="CV269" s="194"/>
      <c r="CW269" s="149">
        <v>-24959601.857264254</v>
      </c>
      <c r="CX269" s="192"/>
      <c r="CY269" s="192">
        <f t="shared" si="119"/>
        <v>315320922.89197791</v>
      </c>
      <c r="CZ269" s="195">
        <f t="shared" si="120"/>
        <v>1324.0989455445449</v>
      </c>
      <c r="DA269" s="194"/>
      <c r="DB269" s="149">
        <v>0</v>
      </c>
      <c r="DD269" s="147">
        <f t="shared" si="121"/>
        <v>-76396277.521959245</v>
      </c>
      <c r="DE269" s="148">
        <f t="shared" si="122"/>
        <v>-0.19502916247034704</v>
      </c>
      <c r="DF269" s="149">
        <f t="shared" si="123"/>
        <v>-320.80405442999597</v>
      </c>
      <c r="DH269" s="196">
        <v>13358160.829893993</v>
      </c>
      <c r="DI269" s="197">
        <v>3797513.6832000013</v>
      </c>
      <c r="DJ269" s="198">
        <f t="shared" si="124"/>
        <v>-9560647.1466939915</v>
      </c>
      <c r="DL269" s="196" t="e">
        <f>#REF!+DJ269</f>
        <v>#REF!</v>
      </c>
      <c r="DM269" s="198" t="e">
        <f t="shared" si="125"/>
        <v>#REF!</v>
      </c>
      <c r="DN269" s="82">
        <v>837</v>
      </c>
      <c r="DO269" s="82" t="s">
        <v>846</v>
      </c>
      <c r="DP269" s="192">
        <v>235239</v>
      </c>
      <c r="DQ269" s="192">
        <v>223417696.83722895</v>
      </c>
      <c r="DR269" s="192">
        <v>10571287.184535781</v>
      </c>
      <c r="DS269" s="192">
        <v>70133857</v>
      </c>
      <c r="DU269" s="193">
        <v>290896255.83722895</v>
      </c>
      <c r="DV269" s="194"/>
      <c r="DW269" s="149">
        <v>95846478.477299288</v>
      </c>
      <c r="DX269" s="194"/>
      <c r="DY269" s="149">
        <v>4974466.0994089441</v>
      </c>
      <c r="DZ269" s="192"/>
      <c r="EA269" s="192">
        <v>391717200.41393715</v>
      </c>
      <c r="EB269" s="195">
        <v>1665.1881720885447</v>
      </c>
      <c r="ED269" s="196"/>
      <c r="EE269" s="197"/>
      <c r="EF269" s="198">
        <v>-9560647.1466939915</v>
      </c>
      <c r="EH269" s="196">
        <v>382156553.26724315</v>
      </c>
      <c r="EI269" s="198">
        <v>31846379.43893693</v>
      </c>
      <c r="EK269" s="199">
        <v>6</v>
      </c>
    </row>
    <row r="270" spans="1:141" ht="13.8" x14ac:dyDescent="0.25">
      <c r="A270" s="30">
        <v>845</v>
      </c>
      <c r="B270" s="235" t="s">
        <v>313</v>
      </c>
      <c r="C270" s="180">
        <v>3001</v>
      </c>
      <c r="D270" s="180">
        <v>9897368.2667260375</v>
      </c>
      <c r="E270" s="181">
        <v>2437001.6548657338</v>
      </c>
      <c r="F270" s="200">
        <v>-159774</v>
      </c>
      <c r="G270" s="181">
        <f t="shared" si="136"/>
        <v>9737594.2667260375</v>
      </c>
      <c r="H270" s="183">
        <f t="shared" si="105"/>
        <v>3244.783161188283</v>
      </c>
      <c r="I270" s="184">
        <v>1623943.0244745607</v>
      </c>
      <c r="J270" s="181">
        <f t="shared" si="106"/>
        <v>11361537.291200599</v>
      </c>
      <c r="K270" s="183">
        <f t="shared" si="107"/>
        <v>3785.9171246919691</v>
      </c>
      <c r="L270" s="185">
        <v>31438.752800000002</v>
      </c>
      <c r="M270" s="185">
        <v>59747.856000000007</v>
      </c>
      <c r="N270" s="186">
        <v>28309.103200000005</v>
      </c>
      <c r="O270" s="187">
        <v>3</v>
      </c>
      <c r="P270" s="159">
        <f t="shared" si="108"/>
        <v>11389849.394400598</v>
      </c>
      <c r="Q270" s="188">
        <v>209263</v>
      </c>
      <c r="R270" s="189"/>
      <c r="S270" s="190"/>
      <c r="U270" s="184"/>
      <c r="W270" s="82">
        <v>844</v>
      </c>
      <c r="X270" s="82" t="s">
        <v>693</v>
      </c>
      <c r="Y270" s="192">
        <v>1520</v>
      </c>
      <c r="Z270" s="192">
        <v>6069954.4930039719</v>
      </c>
      <c r="AA270" s="192">
        <v>1718754.1794717596</v>
      </c>
      <c r="AB270" s="192">
        <v>-310844</v>
      </c>
      <c r="AD270" s="193">
        <f t="shared" si="126"/>
        <v>5759110.4930039719</v>
      </c>
      <c r="AE270" s="194"/>
      <c r="AF270" s="149">
        <v>1071096.327277075</v>
      </c>
      <c r="AG270" s="194"/>
      <c r="AH270" s="149">
        <f t="shared" si="127"/>
        <v>-17198.187807123853</v>
      </c>
      <c r="AI270" s="149">
        <v>-24597.40814274691</v>
      </c>
      <c r="AJ270" s="192"/>
      <c r="AK270" s="192">
        <f t="shared" si="128"/>
        <v>6813008.6324739233</v>
      </c>
      <c r="AL270" s="195">
        <f t="shared" si="109"/>
        <v>4482.2425213644228</v>
      </c>
      <c r="AM270" s="194"/>
      <c r="AN270" s="149">
        <v>0</v>
      </c>
      <c r="AP270" s="147">
        <f t="shared" si="110"/>
        <v>-565153.31021339074</v>
      </c>
      <c r="AQ270" s="148">
        <f t="shared" si="111"/>
        <v>-7.6598116794322837E-2</v>
      </c>
      <c r="AR270" s="149">
        <f t="shared" si="129"/>
        <v>-371.81138829828336</v>
      </c>
      <c r="AT270" s="82">
        <v>844</v>
      </c>
      <c r="AU270" s="82" t="s">
        <v>693</v>
      </c>
      <c r="AV270" s="192">
        <v>1520</v>
      </c>
      <c r="AW270" s="192">
        <v>6021684.504293941</v>
      </c>
      <c r="AX270" s="192">
        <v>1700721.3650969383</v>
      </c>
      <c r="AY270" s="192">
        <v>-310844</v>
      </c>
      <c r="BA270" s="193">
        <f t="shared" si="130"/>
        <v>5710840.504293941</v>
      </c>
      <c r="BB270" s="194"/>
      <c r="BC270" s="149">
        <v>1071096.327277075</v>
      </c>
      <c r="BD270" s="194"/>
      <c r="BE270" s="149">
        <v>-24597.40814274691</v>
      </c>
      <c r="BF270" s="192"/>
      <c r="BG270" s="192">
        <f t="shared" si="131"/>
        <v>6757339.4234282691</v>
      </c>
      <c r="BH270" s="195">
        <f t="shared" si="112"/>
        <v>4445.6180417291243</v>
      </c>
      <c r="BI270" s="194"/>
      <c r="BJ270" s="149">
        <v>0</v>
      </c>
      <c r="BL270" s="147">
        <f t="shared" si="113"/>
        <v>-620822.5192590449</v>
      </c>
      <c r="BM270" s="148">
        <f t="shared" si="114"/>
        <v>-8.414324923761779E-2</v>
      </c>
      <c r="BN270" s="149">
        <f t="shared" si="132"/>
        <v>-408.43586793358219</v>
      </c>
      <c r="BP270" s="82">
        <v>844</v>
      </c>
      <c r="BQ270" s="82" t="s">
        <v>693</v>
      </c>
      <c r="BR270" s="192">
        <v>1520</v>
      </c>
      <c r="BS270" s="192">
        <v>6066426.8896059394</v>
      </c>
      <c r="BT270" s="192">
        <v>1744433.6512337874</v>
      </c>
      <c r="BU270" s="192">
        <v>-310844</v>
      </c>
      <c r="BW270" s="193">
        <f t="shared" si="133"/>
        <v>5755582.8896059394</v>
      </c>
      <c r="BX270" s="194"/>
      <c r="BY270" s="149">
        <v>1070425.5158057269</v>
      </c>
      <c r="BZ270" s="194"/>
      <c r="CA270" s="149">
        <v>-114387.94681017257</v>
      </c>
      <c r="CB270" s="192"/>
      <c r="CC270" s="192">
        <f t="shared" si="134"/>
        <v>6711620.4586014934</v>
      </c>
      <c r="CD270" s="195">
        <f t="shared" si="115"/>
        <v>4415.5397753957195</v>
      </c>
      <c r="CE270" s="194"/>
      <c r="CF270" s="149">
        <v>0</v>
      </c>
      <c r="CH270" s="147">
        <f t="shared" si="116"/>
        <v>-666541.48408582062</v>
      </c>
      <c r="CI270" s="148">
        <f t="shared" si="117"/>
        <v>-9.0339774223368335E-2</v>
      </c>
      <c r="CJ270" s="149">
        <f t="shared" si="135"/>
        <v>-438.51413426698724</v>
      </c>
      <c r="CL270" s="82">
        <v>844</v>
      </c>
      <c r="CM270" s="82" t="s">
        <v>693</v>
      </c>
      <c r="CN270" s="192">
        <v>1520</v>
      </c>
      <c r="CO270" s="192">
        <v>6209259.1974003408</v>
      </c>
      <c r="CP270" s="192">
        <v>1751394.7961168706</v>
      </c>
      <c r="CQ270" s="192">
        <v>-310844</v>
      </c>
      <c r="CS270" s="193">
        <f t="shared" si="118"/>
        <v>5898415.1974003408</v>
      </c>
      <c r="CT270" s="194"/>
      <c r="CU270" s="149">
        <v>1070425.5158057269</v>
      </c>
      <c r="CV270" s="194"/>
      <c r="CW270" s="149">
        <v>-114387.94681017257</v>
      </c>
      <c r="CX270" s="192"/>
      <c r="CY270" s="192">
        <f t="shared" si="119"/>
        <v>6854452.7663958948</v>
      </c>
      <c r="CZ270" s="195">
        <f t="shared" si="120"/>
        <v>4509.5083989446675</v>
      </c>
      <c r="DA270" s="194"/>
      <c r="DB270" s="149">
        <v>0</v>
      </c>
      <c r="DD270" s="147">
        <f t="shared" si="121"/>
        <v>-523709.17629141919</v>
      </c>
      <c r="DE270" s="148">
        <f t="shared" si="122"/>
        <v>-7.0980981490990566E-2</v>
      </c>
      <c r="DF270" s="149">
        <f t="shared" si="123"/>
        <v>-344.54551071803894</v>
      </c>
      <c r="DH270" s="196">
        <v>80909.226239999989</v>
      </c>
      <c r="DI270" s="197">
        <v>6796.81</v>
      </c>
      <c r="DJ270" s="198">
        <f t="shared" si="124"/>
        <v>-74112.416239999991</v>
      </c>
      <c r="DL270" s="196" t="e">
        <f>#REF!+DJ270</f>
        <v>#REF!</v>
      </c>
      <c r="DM270" s="198" t="e">
        <f t="shared" si="125"/>
        <v>#REF!</v>
      </c>
      <c r="DN270" s="82">
        <v>844</v>
      </c>
      <c r="DO270" s="82" t="s">
        <v>312</v>
      </c>
      <c r="DP270" s="192">
        <v>1567</v>
      </c>
      <c r="DQ270" s="192">
        <v>6657425.5173549568</v>
      </c>
      <c r="DR270" s="192">
        <v>1751394.7961168706</v>
      </c>
      <c r="DS270" s="192">
        <v>-312116</v>
      </c>
      <c r="DU270" s="193">
        <v>6346581.5173549568</v>
      </c>
      <c r="DV270" s="194"/>
      <c r="DW270" s="149">
        <v>1008782.8309275097</v>
      </c>
      <c r="DX270" s="194"/>
      <c r="DY270" s="149">
        <v>22797.594404847667</v>
      </c>
      <c r="DZ270" s="192"/>
      <c r="EA270" s="192">
        <v>7378161.942687314</v>
      </c>
      <c r="EB270" s="195">
        <v>4708.4632691048591</v>
      </c>
      <c r="ED270" s="196"/>
      <c r="EE270" s="197"/>
      <c r="EF270" s="198">
        <v>-74112.416239999991</v>
      </c>
      <c r="EH270" s="196">
        <v>7304049.5264473138</v>
      </c>
      <c r="EI270" s="198">
        <v>608670.79387060949</v>
      </c>
      <c r="EK270" s="199">
        <v>11</v>
      </c>
    </row>
    <row r="271" spans="1:141" ht="13.8" x14ac:dyDescent="0.25">
      <c r="A271" s="30">
        <v>846</v>
      </c>
      <c r="B271" s="235" t="s">
        <v>847</v>
      </c>
      <c r="C271" s="180">
        <v>5076</v>
      </c>
      <c r="D271" s="180">
        <v>16274247.656351607</v>
      </c>
      <c r="E271" s="181">
        <v>4955804.0982488478</v>
      </c>
      <c r="F271" s="200">
        <v>-434418</v>
      </c>
      <c r="G271" s="181">
        <f t="shared" si="136"/>
        <v>15839829.656351607</v>
      </c>
      <c r="H271" s="183">
        <f t="shared" ref="H271:H307" si="137">G271/C271</f>
        <v>3120.5338172481497</v>
      </c>
      <c r="I271" s="184">
        <v>3288480.4573011748</v>
      </c>
      <c r="J271" s="181">
        <f t="shared" ref="J271:J307" si="138">G271+I271</f>
        <v>19128310.113652781</v>
      </c>
      <c r="K271" s="183">
        <f t="shared" ref="K271:K307" si="139">J271/C271</f>
        <v>3768.3826071025965</v>
      </c>
      <c r="L271" s="185">
        <v>150792.20800000001</v>
      </c>
      <c r="M271" s="185">
        <v>207694.92800000001</v>
      </c>
      <c r="N271" s="186">
        <v>56902.720000000001</v>
      </c>
      <c r="O271" s="187">
        <v>-4407</v>
      </c>
      <c r="P271" s="159">
        <f t="shared" ref="P271:P307" si="140">J271+N271+O271</f>
        <v>19180805.833652779</v>
      </c>
      <c r="Q271" s="188">
        <v>241832</v>
      </c>
      <c r="R271" s="189"/>
      <c r="S271" s="190"/>
      <c r="U271" s="184"/>
      <c r="W271" s="82">
        <v>845</v>
      </c>
      <c r="X271" s="82" t="s">
        <v>694</v>
      </c>
      <c r="Y271" s="192">
        <v>3001</v>
      </c>
      <c r="Z271" s="192">
        <v>9899312.1171152238</v>
      </c>
      <c r="AA271" s="192">
        <v>2437001.6548657329</v>
      </c>
      <c r="AB271" s="192" t="s">
        <v>695</v>
      </c>
      <c r="AD271" s="193">
        <f t="shared" si="126"/>
        <v>9899894.1171152238</v>
      </c>
      <c r="AE271" s="194"/>
      <c r="AF271" s="149">
        <v>1668284.99344087</v>
      </c>
      <c r="AG271" s="194"/>
      <c r="AH271" s="149">
        <f t="shared" si="127"/>
        <v>-48663.612444982304</v>
      </c>
      <c r="AI271" s="149">
        <v>-69600.282915497955</v>
      </c>
      <c r="AJ271" s="192"/>
      <c r="AK271" s="192">
        <f t="shared" si="128"/>
        <v>11519515.498111112</v>
      </c>
      <c r="AL271" s="195">
        <f t="shared" ref="AL271:AL308" si="141">AK271/Y271</f>
        <v>3838.5589797104672</v>
      </c>
      <c r="AM271" s="194"/>
      <c r="AN271" s="149">
        <v>0</v>
      </c>
      <c r="AP271" s="147">
        <f t="shared" ref="AP271:AP308" si="142">AK271-$EA271</f>
        <v>-257208.27545072138</v>
      </c>
      <c r="AQ271" s="148">
        <f t="shared" ref="AQ271:AQ308" si="143">AP271/$EA271</f>
        <v>-2.1840392998614889E-2</v>
      </c>
      <c r="AR271" s="149">
        <f t="shared" si="129"/>
        <v>-85.707522642692894</v>
      </c>
      <c r="AT271" s="82">
        <v>845</v>
      </c>
      <c r="AU271" s="82" t="s">
        <v>694</v>
      </c>
      <c r="AV271" s="192">
        <v>3001</v>
      </c>
      <c r="AW271" s="192">
        <v>9862177.3201293964</v>
      </c>
      <c r="AX271" s="192">
        <v>2440975.7183674839</v>
      </c>
      <c r="AY271" s="192">
        <v>582</v>
      </c>
      <c r="BA271" s="193">
        <f t="shared" si="130"/>
        <v>9862759.3201293964</v>
      </c>
      <c r="BB271" s="194"/>
      <c r="BC271" s="149">
        <v>1668284.99344087</v>
      </c>
      <c r="BD271" s="194"/>
      <c r="BE271" s="149">
        <v>-69600.282915497955</v>
      </c>
      <c r="BF271" s="192"/>
      <c r="BG271" s="192">
        <f t="shared" si="131"/>
        <v>11461444.030654769</v>
      </c>
      <c r="BH271" s="195">
        <f t="shared" ref="BH271:BH308" si="144">BG271/AV271</f>
        <v>3819.208274126881</v>
      </c>
      <c r="BI271" s="194"/>
      <c r="BJ271" s="149">
        <v>0</v>
      </c>
      <c r="BL271" s="147">
        <f t="shared" ref="BL271:BL308" si="145">BG271-$EA271</f>
        <v>-315279.74290706404</v>
      </c>
      <c r="BM271" s="148">
        <f t="shared" ref="BM271:BM308" si="146">BL271/$EA271</f>
        <v>-2.6771430575186928E-2</v>
      </c>
      <c r="BN271" s="149">
        <f t="shared" si="132"/>
        <v>-105.05822822627925</v>
      </c>
      <c r="BP271" s="82">
        <v>845</v>
      </c>
      <c r="BQ271" s="82" t="s">
        <v>694</v>
      </c>
      <c r="BR271" s="192">
        <v>3001</v>
      </c>
      <c r="BS271" s="192">
        <v>10013298.016542679</v>
      </c>
      <c r="BT271" s="192">
        <v>2591325.3258570395</v>
      </c>
      <c r="BU271" s="192" t="s">
        <v>695</v>
      </c>
      <c r="BW271" s="193">
        <f t="shared" si="133"/>
        <v>10013880.016542679</v>
      </c>
      <c r="BX271" s="194"/>
      <c r="BY271" s="149">
        <v>1660243.6161014482</v>
      </c>
      <c r="BZ271" s="194"/>
      <c r="CA271" s="149">
        <v>-323669.60835499846</v>
      </c>
      <c r="CB271" s="192"/>
      <c r="CC271" s="192">
        <f t="shared" si="134"/>
        <v>11350454.024289127</v>
      </c>
      <c r="CD271" s="195">
        <f t="shared" ref="CD271:CD308" si="147">CC271/BR271</f>
        <v>3782.2239334518918</v>
      </c>
      <c r="CE271" s="194"/>
      <c r="CF271" s="149">
        <v>0</v>
      </c>
      <c r="CH271" s="147">
        <f t="shared" ref="CH271:CH308" si="148">CC271-$EA271</f>
        <v>-426269.74927270599</v>
      </c>
      <c r="CI271" s="148">
        <f t="shared" ref="CI271:CI308" si="149">CH271/$EA271</f>
        <v>-3.6195953770237918E-2</v>
      </c>
      <c r="CJ271" s="149">
        <f t="shared" si="135"/>
        <v>-142.04256890126823</v>
      </c>
      <c r="CL271" s="82">
        <v>845</v>
      </c>
      <c r="CM271" s="82" t="s">
        <v>694</v>
      </c>
      <c r="CN271" s="192">
        <v>3001</v>
      </c>
      <c r="CO271" s="192">
        <v>9467049.8747303262</v>
      </c>
      <c r="CP271" s="192">
        <v>2409896.2452114616</v>
      </c>
      <c r="CQ271" s="192">
        <v>582</v>
      </c>
      <c r="CS271" s="193">
        <f t="shared" ref="CS271:CS308" si="150">CO271+CQ271</f>
        <v>9467631.8747303262</v>
      </c>
      <c r="CT271" s="194"/>
      <c r="CU271" s="149">
        <v>1660243.6161014482</v>
      </c>
      <c r="CV271" s="194"/>
      <c r="CW271" s="149">
        <v>-323669.60835499846</v>
      </c>
      <c r="CX271" s="192"/>
      <c r="CY271" s="192">
        <f t="shared" ref="CY271:CY308" si="151">CS271+CU271+CW271</f>
        <v>10804205.882476775</v>
      </c>
      <c r="CZ271" s="195">
        <f t="shared" ref="CZ271:CZ308" si="152">CY271/CN271</f>
        <v>3600.2018935277492</v>
      </c>
      <c r="DA271" s="194"/>
      <c r="DB271" s="149">
        <v>0</v>
      </c>
      <c r="DD271" s="147">
        <f t="shared" ref="DD271:DD308" si="153">CY271-$EA271</f>
        <v>-972517.89108505845</v>
      </c>
      <c r="DE271" s="148">
        <f t="shared" ref="DE271:DE308" si="154">DD271/$EA271</f>
        <v>-8.2579663901798675E-2</v>
      </c>
      <c r="DF271" s="149">
        <f t="shared" ref="DF271:DF308" si="155">DD271/CN271</f>
        <v>-324.06460882541103</v>
      </c>
      <c r="DH271" s="196">
        <v>17671.706000000002</v>
      </c>
      <c r="DI271" s="197">
        <v>59811.928</v>
      </c>
      <c r="DJ271" s="198">
        <f t="shared" ref="DJ271:DJ308" si="156">DI271-DH271</f>
        <v>42140.221999999994</v>
      </c>
      <c r="DL271" s="196" t="e">
        <f>#REF!+DJ271</f>
        <v>#REF!</v>
      </c>
      <c r="DM271" s="198" t="e">
        <f t="shared" ref="DM271:DM308" si="157">DL271/12</f>
        <v>#REF!</v>
      </c>
      <c r="DN271" s="82">
        <v>845</v>
      </c>
      <c r="DO271" s="82" t="s">
        <v>313</v>
      </c>
      <c r="DP271" s="192">
        <v>3062</v>
      </c>
      <c r="DQ271" s="192">
        <v>10143027.338880626</v>
      </c>
      <c r="DR271" s="192">
        <v>2409896.2452114616</v>
      </c>
      <c r="DS271" s="192">
        <v>-32664</v>
      </c>
      <c r="DU271" s="193">
        <v>10143609.338880626</v>
      </c>
      <c r="DV271" s="194"/>
      <c r="DW271" s="149">
        <v>1568606.8584154886</v>
      </c>
      <c r="DX271" s="194"/>
      <c r="DY271" s="149">
        <v>64507.576265719712</v>
      </c>
      <c r="DZ271" s="192"/>
      <c r="EA271" s="192">
        <v>11776723.773561833</v>
      </c>
      <c r="EB271" s="195">
        <v>3846.0887568784565</v>
      </c>
      <c r="ED271" s="196"/>
      <c r="EE271" s="197"/>
      <c r="EF271" s="198">
        <v>42140.221999999994</v>
      </c>
      <c r="EH271" s="196">
        <v>11818863.995561833</v>
      </c>
      <c r="EI271" s="198">
        <v>984905.33296348609</v>
      </c>
      <c r="EK271" s="199">
        <v>19</v>
      </c>
    </row>
    <row r="272" spans="1:141" ht="13.8" x14ac:dyDescent="0.25">
      <c r="A272" s="30">
        <v>848</v>
      </c>
      <c r="B272" s="235" t="s">
        <v>315</v>
      </c>
      <c r="C272" s="180">
        <v>4361</v>
      </c>
      <c r="D272" s="180">
        <v>14813420.867963417</v>
      </c>
      <c r="E272" s="181">
        <v>4668781.9423924349</v>
      </c>
      <c r="F272" s="182">
        <v>509602</v>
      </c>
      <c r="G272" s="181">
        <f t="shared" si="136"/>
        <v>15323022.867963417</v>
      </c>
      <c r="H272" s="183">
        <f t="shared" si="137"/>
        <v>3513.6489034541196</v>
      </c>
      <c r="I272" s="184">
        <v>2788740.4968749732</v>
      </c>
      <c r="J272" s="181">
        <f t="shared" si="138"/>
        <v>18111763.364838392</v>
      </c>
      <c r="K272" s="183">
        <f t="shared" si="139"/>
        <v>4153.1216154181129</v>
      </c>
      <c r="L272" s="185">
        <v>169342.49472000002</v>
      </c>
      <c r="M272" s="185">
        <v>123763.416</v>
      </c>
      <c r="N272" s="186">
        <v>-45579.07872000002</v>
      </c>
      <c r="O272" s="187">
        <v>1922</v>
      </c>
      <c r="P272" s="159">
        <f t="shared" si="140"/>
        <v>18068106.286118392</v>
      </c>
      <c r="Q272" s="188">
        <v>231166</v>
      </c>
      <c r="R272" s="189"/>
      <c r="S272" s="190"/>
      <c r="U272" s="184"/>
      <c r="W272" s="82">
        <v>846</v>
      </c>
      <c r="X272" s="82" t="s">
        <v>696</v>
      </c>
      <c r="Y272" s="192">
        <v>5076</v>
      </c>
      <c r="Z272" s="192">
        <v>16276019.20714603</v>
      </c>
      <c r="AA272" s="192">
        <v>4955804.0982488459</v>
      </c>
      <c r="AB272" s="192">
        <v>-376017</v>
      </c>
      <c r="AD272" s="193">
        <f t="shared" ref="AD272:AD308" si="158">Z272+AB272</f>
        <v>15900002.20714603</v>
      </c>
      <c r="AE272" s="194"/>
      <c r="AF272" s="149">
        <v>3354725.9076395542</v>
      </c>
      <c r="AG272" s="194"/>
      <c r="AH272" s="149">
        <f t="shared" ref="AH272:AH308" si="159">AI272/$AI$13*$AH$13</f>
        <v>-60749.919800600997</v>
      </c>
      <c r="AI272" s="149">
        <v>-86886.513203185154</v>
      </c>
      <c r="AJ272" s="192"/>
      <c r="AK272" s="192">
        <f t="shared" ref="AK272:AK308" si="160">AD272+AF272+AH272</f>
        <v>19193978.194984984</v>
      </c>
      <c r="AL272" s="195">
        <f t="shared" si="141"/>
        <v>3781.3195813603197</v>
      </c>
      <c r="AM272" s="194"/>
      <c r="AN272" s="149">
        <v>0</v>
      </c>
      <c r="AP272" s="147">
        <f t="shared" si="142"/>
        <v>-585279.55375310406</v>
      </c>
      <c r="AQ272" s="148">
        <f t="shared" si="143"/>
        <v>-2.9590572163429377E-2</v>
      </c>
      <c r="AR272" s="149">
        <f t="shared" ref="AR272:AR308" si="161">AP272/Y272</f>
        <v>-115.30330058177779</v>
      </c>
      <c r="AT272" s="82">
        <v>846</v>
      </c>
      <c r="AU272" s="82" t="s">
        <v>696</v>
      </c>
      <c r="AV272" s="192">
        <v>5076</v>
      </c>
      <c r="AW272" s="192">
        <v>16225815.04409321</v>
      </c>
      <c r="AX272" s="192">
        <v>4971479.170910419</v>
      </c>
      <c r="AY272" s="192">
        <v>-376017</v>
      </c>
      <c r="BA272" s="193">
        <f t="shared" ref="BA272:BA308" si="162">AW272+AY272</f>
        <v>15849798.04409321</v>
      </c>
      <c r="BB272" s="194"/>
      <c r="BC272" s="149">
        <v>3354725.9076395542</v>
      </c>
      <c r="BD272" s="194"/>
      <c r="BE272" s="149">
        <v>-86886.513203185154</v>
      </c>
      <c r="BF272" s="192"/>
      <c r="BG272" s="192">
        <f t="shared" ref="BG272:BG308" si="163">BA272+BC272+BE272</f>
        <v>19117637.438529581</v>
      </c>
      <c r="BH272" s="195">
        <f t="shared" si="144"/>
        <v>3766.280031231202</v>
      </c>
      <c r="BI272" s="194"/>
      <c r="BJ272" s="149">
        <v>0</v>
      </c>
      <c r="BL272" s="147">
        <f t="shared" si="145"/>
        <v>-661620.31020850688</v>
      </c>
      <c r="BM272" s="148">
        <f t="shared" si="146"/>
        <v>-3.3450209235011262E-2</v>
      </c>
      <c r="BN272" s="149">
        <f t="shared" ref="BN272:BN308" si="164">BL272/AV272</f>
        <v>-130.34285071089576</v>
      </c>
      <c r="BP272" s="82">
        <v>846</v>
      </c>
      <c r="BQ272" s="82" t="s">
        <v>696</v>
      </c>
      <c r="BR272" s="192">
        <v>5076</v>
      </c>
      <c r="BS272" s="192">
        <v>16260161.82815709</v>
      </c>
      <c r="BT272" s="192">
        <v>5005255.8054821156</v>
      </c>
      <c r="BU272" s="192">
        <v>-376017</v>
      </c>
      <c r="BW272" s="193">
        <f t="shared" ref="BW272:BW308" si="165">BS272+BU272</f>
        <v>15884144.82815709</v>
      </c>
      <c r="BX272" s="194"/>
      <c r="BY272" s="149">
        <v>3355380.9906709003</v>
      </c>
      <c r="BZ272" s="194"/>
      <c r="CA272" s="149">
        <v>-404057.60611562507</v>
      </c>
      <c r="CB272" s="192"/>
      <c r="CC272" s="192">
        <f t="shared" ref="CC272:CC308" si="166">BW272+BY272+CA272</f>
        <v>18835468.212712366</v>
      </c>
      <c r="CD272" s="195">
        <f t="shared" si="147"/>
        <v>3710.6911372561794</v>
      </c>
      <c r="CE272" s="194"/>
      <c r="CF272" s="149">
        <v>0</v>
      </c>
      <c r="CH272" s="147">
        <f t="shared" si="148"/>
        <v>-943789.53602572158</v>
      </c>
      <c r="CI272" s="148">
        <f t="shared" si="149"/>
        <v>-4.7716125044476712E-2</v>
      </c>
      <c r="CJ272" s="149">
        <f t="shared" ref="CJ272:CJ308" si="167">CH272/BR272</f>
        <v>-185.93174468591835</v>
      </c>
      <c r="CL272" s="82">
        <v>846</v>
      </c>
      <c r="CM272" s="82" t="s">
        <v>696</v>
      </c>
      <c r="CN272" s="192">
        <v>5076</v>
      </c>
      <c r="CO272" s="192">
        <v>16096944.859059824</v>
      </c>
      <c r="CP272" s="192">
        <v>4992574.9069747534</v>
      </c>
      <c r="CQ272" s="192">
        <v>-376017</v>
      </c>
      <c r="CS272" s="193">
        <f t="shared" si="150"/>
        <v>15720927.859059824</v>
      </c>
      <c r="CT272" s="194"/>
      <c r="CU272" s="149">
        <v>3355380.9906709003</v>
      </c>
      <c r="CV272" s="194"/>
      <c r="CW272" s="149">
        <v>-404057.60611562507</v>
      </c>
      <c r="CX272" s="192"/>
      <c r="CY272" s="192">
        <f t="shared" si="151"/>
        <v>18672251.243615098</v>
      </c>
      <c r="CZ272" s="195">
        <f t="shared" si="152"/>
        <v>3678.5364940140066</v>
      </c>
      <c r="DA272" s="194"/>
      <c r="DB272" s="149">
        <v>0</v>
      </c>
      <c r="DD272" s="147">
        <f t="shared" si="153"/>
        <v>-1107006.5051229894</v>
      </c>
      <c r="DE272" s="148">
        <f t="shared" si="154"/>
        <v>-5.596805093424783E-2</v>
      </c>
      <c r="DF272" s="149">
        <f t="shared" si="155"/>
        <v>-218.08638792809091</v>
      </c>
      <c r="DH272" s="196">
        <v>174202.2403</v>
      </c>
      <c r="DI272" s="197">
        <v>207982.386</v>
      </c>
      <c r="DJ272" s="198">
        <f t="shared" si="156"/>
        <v>33780.145699999994</v>
      </c>
      <c r="DL272" s="196" t="e">
        <f>#REF!+DJ272</f>
        <v>#REF!</v>
      </c>
      <c r="DM272" s="198" t="e">
        <f t="shared" si="157"/>
        <v>#REF!</v>
      </c>
      <c r="DN272" s="82">
        <v>846</v>
      </c>
      <c r="DO272" s="82" t="s">
        <v>847</v>
      </c>
      <c r="DP272" s="192">
        <v>5158</v>
      </c>
      <c r="DQ272" s="192">
        <v>16923146.062280621</v>
      </c>
      <c r="DR272" s="192">
        <v>4992574.9069747534</v>
      </c>
      <c r="DS272" s="192">
        <v>-438559</v>
      </c>
      <c r="DU272" s="193">
        <v>16547129.062280621</v>
      </c>
      <c r="DV272" s="194"/>
      <c r="DW272" s="149">
        <v>3151599.7240914097</v>
      </c>
      <c r="DX272" s="194"/>
      <c r="DY272" s="149">
        <v>80528.962366056876</v>
      </c>
      <c r="DZ272" s="192"/>
      <c r="EA272" s="192">
        <v>19779257.748738088</v>
      </c>
      <c r="EB272" s="195">
        <v>3834.6757946370858</v>
      </c>
      <c r="ED272" s="196"/>
      <c r="EE272" s="197"/>
      <c r="EF272" s="198">
        <v>33780.145699999994</v>
      </c>
      <c r="EH272" s="196">
        <v>19813037.894438088</v>
      </c>
      <c r="EI272" s="198">
        <v>1651086.491203174</v>
      </c>
      <c r="EK272" s="199">
        <v>14</v>
      </c>
    </row>
    <row r="273" spans="1:141" ht="13.8" x14ac:dyDescent="0.25">
      <c r="A273" s="30">
        <v>849</v>
      </c>
      <c r="B273" s="235" t="s">
        <v>316</v>
      </c>
      <c r="C273" s="180">
        <v>3033</v>
      </c>
      <c r="D273" s="180">
        <v>9520861.5354492776</v>
      </c>
      <c r="E273" s="181">
        <v>3368110.0674943784</v>
      </c>
      <c r="F273" s="182">
        <v>174072</v>
      </c>
      <c r="G273" s="181">
        <f t="shared" si="136"/>
        <v>9694933.5354492776</v>
      </c>
      <c r="H273" s="183">
        <f t="shared" si="137"/>
        <v>3196.4831966532402</v>
      </c>
      <c r="I273" s="184">
        <v>1922364.238655579</v>
      </c>
      <c r="J273" s="181">
        <f t="shared" si="138"/>
        <v>11617297.774104856</v>
      </c>
      <c r="K273" s="183">
        <f t="shared" si="139"/>
        <v>3830.2992990784228</v>
      </c>
      <c r="L273" s="185">
        <v>11380.544000000002</v>
      </c>
      <c r="M273" s="185">
        <v>233301.15200000003</v>
      </c>
      <c r="N273" s="186">
        <v>221920.60800000004</v>
      </c>
      <c r="O273" s="187">
        <v>-2059</v>
      </c>
      <c r="P273" s="159">
        <f t="shared" si="140"/>
        <v>11837159.382104857</v>
      </c>
      <c r="Q273" s="188">
        <v>180766</v>
      </c>
      <c r="R273" s="189"/>
      <c r="S273" s="190"/>
      <c r="U273" s="184"/>
      <c r="W273" s="82">
        <v>848</v>
      </c>
      <c r="X273" s="82" t="s">
        <v>697</v>
      </c>
      <c r="Y273" s="192">
        <v>4361</v>
      </c>
      <c r="Z273" s="192">
        <v>14812719.408323903</v>
      </c>
      <c r="AA273" s="192">
        <v>4668781.9423924331</v>
      </c>
      <c r="AB273" s="192">
        <v>458083</v>
      </c>
      <c r="AD273" s="193">
        <f t="shared" si="158"/>
        <v>15270802.408323903</v>
      </c>
      <c r="AE273" s="194"/>
      <c r="AF273" s="149">
        <v>2844963.0228353613</v>
      </c>
      <c r="AG273" s="194"/>
      <c r="AH273" s="149">
        <f t="shared" si="159"/>
        <v>-49809.04010453407</v>
      </c>
      <c r="AI273" s="149">
        <v>-71238.510847182464</v>
      </c>
      <c r="AJ273" s="192"/>
      <c r="AK273" s="192">
        <f t="shared" si="160"/>
        <v>18065956.391054731</v>
      </c>
      <c r="AL273" s="195">
        <f t="shared" si="141"/>
        <v>4142.6178378937702</v>
      </c>
      <c r="AM273" s="194"/>
      <c r="AN273" s="149">
        <v>0</v>
      </c>
      <c r="AP273" s="147">
        <f t="shared" si="142"/>
        <v>-689444.87854997069</v>
      </c>
      <c r="AQ273" s="148">
        <f t="shared" si="143"/>
        <v>-3.6759804209963554E-2</v>
      </c>
      <c r="AR273" s="149">
        <f t="shared" si="161"/>
        <v>-158.09329936940395</v>
      </c>
      <c r="AT273" s="82">
        <v>848</v>
      </c>
      <c r="AU273" s="82" t="s">
        <v>697</v>
      </c>
      <c r="AV273" s="192">
        <v>4361</v>
      </c>
      <c r="AW273" s="192">
        <v>14770361.654636456</v>
      </c>
      <c r="AX273" s="192">
        <v>4679587.606181724</v>
      </c>
      <c r="AY273" s="192">
        <v>458083</v>
      </c>
      <c r="BA273" s="193">
        <f t="shared" si="162"/>
        <v>15228444.654636456</v>
      </c>
      <c r="BB273" s="194"/>
      <c r="BC273" s="149">
        <v>2844963.0228353613</v>
      </c>
      <c r="BD273" s="194"/>
      <c r="BE273" s="149">
        <v>-71238.510847182464</v>
      </c>
      <c r="BF273" s="192"/>
      <c r="BG273" s="192">
        <f t="shared" si="163"/>
        <v>18002169.166624635</v>
      </c>
      <c r="BH273" s="195">
        <f t="shared" si="144"/>
        <v>4127.991095304892</v>
      </c>
      <c r="BI273" s="194"/>
      <c r="BJ273" s="149">
        <v>0</v>
      </c>
      <c r="BL273" s="147">
        <f t="shared" si="145"/>
        <v>-753232.10298006609</v>
      </c>
      <c r="BM273" s="148">
        <f t="shared" si="146"/>
        <v>-4.0160809793004314E-2</v>
      </c>
      <c r="BN273" s="149">
        <f t="shared" si="164"/>
        <v>-172.7200419582816</v>
      </c>
      <c r="BP273" s="82">
        <v>848</v>
      </c>
      <c r="BQ273" s="82" t="s">
        <v>697</v>
      </c>
      <c r="BR273" s="192">
        <v>4361</v>
      </c>
      <c r="BS273" s="192">
        <v>14808693.237142976</v>
      </c>
      <c r="BT273" s="192">
        <v>4713945.343163087</v>
      </c>
      <c r="BU273" s="192">
        <v>458083</v>
      </c>
      <c r="BW273" s="193">
        <f t="shared" si="165"/>
        <v>15266776.237142976</v>
      </c>
      <c r="BX273" s="194"/>
      <c r="BY273" s="149">
        <v>2846418.9390345537</v>
      </c>
      <c r="BZ273" s="194"/>
      <c r="CA273" s="149">
        <v>-331288.03418364516</v>
      </c>
      <c r="CB273" s="192"/>
      <c r="CC273" s="192">
        <f t="shared" si="166"/>
        <v>17781907.141993888</v>
      </c>
      <c r="CD273" s="195">
        <f t="shared" si="147"/>
        <v>4077.4838665429688</v>
      </c>
      <c r="CE273" s="194"/>
      <c r="CF273" s="149">
        <v>0</v>
      </c>
      <c r="CH273" s="147">
        <f t="shared" si="148"/>
        <v>-973494.12761081383</v>
      </c>
      <c r="CI273" s="148">
        <f t="shared" si="149"/>
        <v>-5.1904734727722071E-2</v>
      </c>
      <c r="CJ273" s="149">
        <f t="shared" si="167"/>
        <v>-223.22727072020496</v>
      </c>
      <c r="CL273" s="82">
        <v>848</v>
      </c>
      <c r="CM273" s="82" t="s">
        <v>697</v>
      </c>
      <c r="CN273" s="192">
        <v>4361</v>
      </c>
      <c r="CO273" s="192">
        <v>14740396.893252645</v>
      </c>
      <c r="CP273" s="192">
        <v>4604892.2501370637</v>
      </c>
      <c r="CQ273" s="192">
        <v>458083</v>
      </c>
      <c r="CS273" s="193">
        <f t="shared" si="150"/>
        <v>15198479.893252645</v>
      </c>
      <c r="CT273" s="194"/>
      <c r="CU273" s="149">
        <v>2846418.9390345537</v>
      </c>
      <c r="CV273" s="194"/>
      <c r="CW273" s="149">
        <v>-331288.03418364516</v>
      </c>
      <c r="CX273" s="192"/>
      <c r="CY273" s="192">
        <f t="shared" si="151"/>
        <v>17713610.798103556</v>
      </c>
      <c r="CZ273" s="195">
        <f t="shared" si="152"/>
        <v>4061.8231593908636</v>
      </c>
      <c r="DA273" s="194"/>
      <c r="DB273" s="149">
        <v>0</v>
      </c>
      <c r="DD273" s="147">
        <f t="shared" si="153"/>
        <v>-1041790.4715011455</v>
      </c>
      <c r="DE273" s="148">
        <f t="shared" si="154"/>
        <v>-5.5546157425567191E-2</v>
      </c>
      <c r="DF273" s="149">
        <f t="shared" si="155"/>
        <v>-238.88797787231036</v>
      </c>
      <c r="DH273" s="196">
        <v>158392.86024000001</v>
      </c>
      <c r="DI273" s="197">
        <v>74764.91</v>
      </c>
      <c r="DJ273" s="198">
        <f t="shared" si="156"/>
        <v>-83627.950240000006</v>
      </c>
      <c r="DL273" s="196" t="e">
        <f>#REF!+DJ273</f>
        <v>#REF!</v>
      </c>
      <c r="DM273" s="198" t="e">
        <f t="shared" si="157"/>
        <v>#REF!</v>
      </c>
      <c r="DN273" s="82">
        <v>848</v>
      </c>
      <c r="DO273" s="82" t="s">
        <v>315</v>
      </c>
      <c r="DP273" s="192">
        <v>4482</v>
      </c>
      <c r="DQ273" s="192">
        <v>15555457.736096248</v>
      </c>
      <c r="DR273" s="192">
        <v>4604892.2501370618</v>
      </c>
      <c r="DS273" s="192">
        <v>460079</v>
      </c>
      <c r="DU273" s="193">
        <v>16013540.736096248</v>
      </c>
      <c r="DV273" s="194"/>
      <c r="DW273" s="149">
        <v>2675834.5931750657</v>
      </c>
      <c r="DX273" s="194"/>
      <c r="DY273" s="149">
        <v>66025.940333387654</v>
      </c>
      <c r="DZ273" s="192"/>
      <c r="EA273" s="192">
        <v>18755401.269604702</v>
      </c>
      <c r="EB273" s="195">
        <v>4184.6053702821737</v>
      </c>
      <c r="ED273" s="196"/>
      <c r="EE273" s="197"/>
      <c r="EF273" s="198">
        <v>-83627.950240000006</v>
      </c>
      <c r="EH273" s="196">
        <v>18671773.3193647</v>
      </c>
      <c r="EI273" s="198">
        <v>1555981.1099470584</v>
      </c>
      <c r="EK273" s="199">
        <v>12</v>
      </c>
    </row>
    <row r="274" spans="1:141" ht="13.8" x14ac:dyDescent="0.25">
      <c r="A274" s="30">
        <v>850</v>
      </c>
      <c r="B274" s="235" t="s">
        <v>317</v>
      </c>
      <c r="C274" s="180">
        <v>2388</v>
      </c>
      <c r="D274" s="180">
        <v>5851506.4085532539</v>
      </c>
      <c r="E274" s="181">
        <v>1717211.3338057878</v>
      </c>
      <c r="F274" s="200">
        <v>-476960</v>
      </c>
      <c r="G274" s="181">
        <f t="shared" si="136"/>
        <v>5374546.4085532539</v>
      </c>
      <c r="H274" s="183">
        <f t="shared" si="137"/>
        <v>2250.6475747710442</v>
      </c>
      <c r="I274" s="184">
        <v>1199528.264374306</v>
      </c>
      <c r="J274" s="181">
        <f t="shared" si="138"/>
        <v>6574074.6729275603</v>
      </c>
      <c r="K274" s="183">
        <f t="shared" si="139"/>
        <v>2752.9625933532498</v>
      </c>
      <c r="L274" s="185">
        <v>172514.82136000003</v>
      </c>
      <c r="M274" s="185">
        <v>318797.48879999999</v>
      </c>
      <c r="N274" s="186">
        <v>146282.66743999996</v>
      </c>
      <c r="O274" s="187">
        <v>938</v>
      </c>
      <c r="P274" s="159">
        <f t="shared" si="140"/>
        <v>6721295.3403675603</v>
      </c>
      <c r="Q274" s="188">
        <v>145398</v>
      </c>
      <c r="R274" s="189"/>
      <c r="S274" s="190"/>
      <c r="U274" s="184"/>
      <c r="W274" s="82">
        <v>849</v>
      </c>
      <c r="X274" s="82" t="s">
        <v>698</v>
      </c>
      <c r="Y274" s="192">
        <v>3033</v>
      </c>
      <c r="Z274" s="192">
        <v>9513767.4137174804</v>
      </c>
      <c r="AA274" s="192">
        <v>3368110.067494377</v>
      </c>
      <c r="AB274" s="192">
        <v>237492</v>
      </c>
      <c r="AD274" s="193">
        <f t="shared" si="158"/>
        <v>9751259.4137174804</v>
      </c>
      <c r="AE274" s="194"/>
      <c r="AF274" s="149">
        <v>1961006.8454254023</v>
      </c>
      <c r="AG274" s="194"/>
      <c r="AH274" s="149">
        <f t="shared" si="159"/>
        <v>-35382.098013269773</v>
      </c>
      <c r="AI274" s="149">
        <v>-50604.628553862589</v>
      </c>
      <c r="AJ274" s="192"/>
      <c r="AK274" s="192">
        <f t="shared" si="160"/>
        <v>11676884.161129612</v>
      </c>
      <c r="AL274" s="195">
        <f t="shared" si="141"/>
        <v>3849.9453218363378</v>
      </c>
      <c r="AM274" s="194"/>
      <c r="AN274" s="149">
        <v>0</v>
      </c>
      <c r="AP274" s="147">
        <f t="shared" si="142"/>
        <v>-426398.70482894778</v>
      </c>
      <c r="AQ274" s="148">
        <f t="shared" si="143"/>
        <v>-3.5230004086596031E-2</v>
      </c>
      <c r="AR274" s="149">
        <f t="shared" si="161"/>
        <v>-140.58645065247208</v>
      </c>
      <c r="AT274" s="82">
        <v>849</v>
      </c>
      <c r="AU274" s="82" t="s">
        <v>698</v>
      </c>
      <c r="AV274" s="192">
        <v>3033</v>
      </c>
      <c r="AW274" s="192">
        <v>9494279.7845609318</v>
      </c>
      <c r="AX274" s="192">
        <v>3372737.7755151582</v>
      </c>
      <c r="AY274" s="192">
        <v>237492</v>
      </c>
      <c r="BA274" s="193">
        <f t="shared" si="162"/>
        <v>9731771.7845609318</v>
      </c>
      <c r="BB274" s="194"/>
      <c r="BC274" s="149">
        <v>1961006.8454254023</v>
      </c>
      <c r="BD274" s="194"/>
      <c r="BE274" s="149">
        <v>-50604.628553862589</v>
      </c>
      <c r="BF274" s="192"/>
      <c r="BG274" s="192">
        <f t="shared" si="163"/>
        <v>11642174.001432473</v>
      </c>
      <c r="BH274" s="195">
        <f t="shared" si="144"/>
        <v>3838.5011544452595</v>
      </c>
      <c r="BI274" s="194"/>
      <c r="BJ274" s="149">
        <v>0</v>
      </c>
      <c r="BL274" s="147">
        <f t="shared" si="145"/>
        <v>-461108.86452608742</v>
      </c>
      <c r="BM274" s="148">
        <f t="shared" si="146"/>
        <v>-3.809783425148168E-2</v>
      </c>
      <c r="BN274" s="149">
        <f t="shared" si="164"/>
        <v>-152.03061804355008</v>
      </c>
      <c r="BP274" s="82">
        <v>849</v>
      </c>
      <c r="BQ274" s="82" t="s">
        <v>698</v>
      </c>
      <c r="BR274" s="192">
        <v>3033</v>
      </c>
      <c r="BS274" s="192">
        <v>9555969.2226612531</v>
      </c>
      <c r="BT274" s="192">
        <v>3434201.514484195</v>
      </c>
      <c r="BU274" s="192">
        <v>237492</v>
      </c>
      <c r="BW274" s="193">
        <f t="shared" si="165"/>
        <v>9793461.2226612531</v>
      </c>
      <c r="BX274" s="194"/>
      <c r="BY274" s="149">
        <v>1964440.0514724799</v>
      </c>
      <c r="BZ274" s="194"/>
      <c r="CA274" s="149">
        <v>-235332.09376267795</v>
      </c>
      <c r="CB274" s="192"/>
      <c r="CC274" s="192">
        <f t="shared" si="166"/>
        <v>11522569.180371055</v>
      </c>
      <c r="CD274" s="195">
        <f t="shared" si="147"/>
        <v>3799.0666601948747</v>
      </c>
      <c r="CE274" s="194"/>
      <c r="CF274" s="149">
        <v>0</v>
      </c>
      <c r="CH274" s="147">
        <f t="shared" si="148"/>
        <v>-580713.68558750488</v>
      </c>
      <c r="CI274" s="148">
        <f t="shared" si="149"/>
        <v>-4.7979849105304152E-2</v>
      </c>
      <c r="CJ274" s="149">
        <f t="shared" si="167"/>
        <v>-191.46511229393502</v>
      </c>
      <c r="CL274" s="82">
        <v>849</v>
      </c>
      <c r="CM274" s="82" t="s">
        <v>698</v>
      </c>
      <c r="CN274" s="192">
        <v>3033</v>
      </c>
      <c r="CO274" s="192">
        <v>9223484.4409551974</v>
      </c>
      <c r="CP274" s="192">
        <v>3315780.640599553</v>
      </c>
      <c r="CQ274" s="192">
        <v>237492</v>
      </c>
      <c r="CS274" s="193">
        <f t="shared" si="150"/>
        <v>9460976.4409551974</v>
      </c>
      <c r="CT274" s="194"/>
      <c r="CU274" s="149">
        <v>1964440.0514724799</v>
      </c>
      <c r="CV274" s="194"/>
      <c r="CW274" s="149">
        <v>-235332.09376267795</v>
      </c>
      <c r="CX274" s="192"/>
      <c r="CY274" s="192">
        <f t="shared" si="151"/>
        <v>11190084.398665</v>
      </c>
      <c r="CZ274" s="195">
        <f t="shared" si="152"/>
        <v>3689.4442461803492</v>
      </c>
      <c r="DA274" s="194"/>
      <c r="DB274" s="149">
        <v>0</v>
      </c>
      <c r="DD274" s="147">
        <f t="shared" si="153"/>
        <v>-913198.4672935605</v>
      </c>
      <c r="DE274" s="148">
        <f t="shared" si="154"/>
        <v>-7.5450477147981351E-2</v>
      </c>
      <c r="DF274" s="149">
        <f t="shared" si="155"/>
        <v>-301.08752630846044</v>
      </c>
      <c r="DH274" s="196">
        <v>6796.81</v>
      </c>
      <c r="DI274" s="197">
        <v>172638.97400000002</v>
      </c>
      <c r="DJ274" s="198">
        <f t="shared" si="156"/>
        <v>165842.16400000002</v>
      </c>
      <c r="DL274" s="196" t="e">
        <f>#REF!+DJ274</f>
        <v>#REF!</v>
      </c>
      <c r="DM274" s="198" t="e">
        <f t="shared" si="157"/>
        <v>#REF!</v>
      </c>
      <c r="DN274" s="82">
        <v>849</v>
      </c>
      <c r="DO274" s="82" t="s">
        <v>316</v>
      </c>
      <c r="DP274" s="192">
        <v>3112</v>
      </c>
      <c r="DQ274" s="192">
        <v>9980404.1512182765</v>
      </c>
      <c r="DR274" s="192">
        <v>3315780.640599553</v>
      </c>
      <c r="DS274" s="192">
        <v>189975</v>
      </c>
      <c r="DU274" s="193">
        <v>10217896.151218276</v>
      </c>
      <c r="DV274" s="194"/>
      <c r="DW274" s="149">
        <v>1838484.8637273083</v>
      </c>
      <c r="DX274" s="194"/>
      <c r="DY274" s="149">
        <v>46901.851012974425</v>
      </c>
      <c r="DZ274" s="192"/>
      <c r="EA274" s="192">
        <v>12103282.86595856</v>
      </c>
      <c r="EB274" s="195">
        <v>3889.2297127116194</v>
      </c>
      <c r="ED274" s="196"/>
      <c r="EE274" s="197"/>
      <c r="EF274" s="198">
        <v>165842.16400000002</v>
      </c>
      <c r="EH274" s="196">
        <v>12269125.029958561</v>
      </c>
      <c r="EI274" s="198">
        <v>1022427.0858298801</v>
      </c>
      <c r="EK274" s="199">
        <v>16</v>
      </c>
    </row>
    <row r="275" spans="1:141" ht="13.8" x14ac:dyDescent="0.25">
      <c r="A275" s="30">
        <v>851</v>
      </c>
      <c r="B275" s="235" t="s">
        <v>848</v>
      </c>
      <c r="C275" s="180">
        <v>21602</v>
      </c>
      <c r="D275" s="180">
        <v>34822654.130796865</v>
      </c>
      <c r="E275" s="181">
        <v>8572298.3203247953</v>
      </c>
      <c r="F275" s="200">
        <v>-211858</v>
      </c>
      <c r="G275" s="181">
        <f t="shared" ref="G275:G307" si="168">D275+F275</f>
        <v>34610796.130796865</v>
      </c>
      <c r="H275" s="183">
        <f t="shared" si="137"/>
        <v>1602.2033205627656</v>
      </c>
      <c r="I275" s="184">
        <v>9325816.4445712101</v>
      </c>
      <c r="J275" s="181">
        <f t="shared" si="138"/>
        <v>43936612.575368077</v>
      </c>
      <c r="K275" s="183">
        <f t="shared" si="139"/>
        <v>2033.9141086643865</v>
      </c>
      <c r="L275" s="185">
        <v>233500.31152000002</v>
      </c>
      <c r="M275" s="185">
        <v>437012.88960000005</v>
      </c>
      <c r="N275" s="186">
        <v>203512.57808000004</v>
      </c>
      <c r="O275" s="187">
        <v>25</v>
      </c>
      <c r="P275" s="159">
        <f t="shared" si="140"/>
        <v>44140150.153448075</v>
      </c>
      <c r="Q275" s="188">
        <v>1494982</v>
      </c>
      <c r="R275" s="189"/>
      <c r="S275" s="190"/>
      <c r="U275" s="184"/>
      <c r="W275" s="82">
        <v>850</v>
      </c>
      <c r="X275" s="82" t="s">
        <v>699</v>
      </c>
      <c r="Y275" s="192">
        <v>2388</v>
      </c>
      <c r="Z275" s="192">
        <v>5856431.3914373405</v>
      </c>
      <c r="AA275" s="192">
        <v>1717211.3338057871</v>
      </c>
      <c r="AB275" s="192">
        <v>-512245</v>
      </c>
      <c r="AD275" s="193">
        <f t="shared" si="158"/>
        <v>5344186.3914373405</v>
      </c>
      <c r="AE275" s="194"/>
      <c r="AF275" s="149">
        <v>1230128.0716173493</v>
      </c>
      <c r="AG275" s="194"/>
      <c r="AH275" s="149">
        <f t="shared" si="159"/>
        <v>-30627.608376876309</v>
      </c>
      <c r="AI275" s="149">
        <v>-43804.602678555661</v>
      </c>
      <c r="AJ275" s="192"/>
      <c r="AK275" s="192">
        <f t="shared" si="160"/>
        <v>6543686.8546778131</v>
      </c>
      <c r="AL275" s="195">
        <f t="shared" si="141"/>
        <v>2740.2373763307423</v>
      </c>
      <c r="AM275" s="194"/>
      <c r="AN275" s="149">
        <v>0</v>
      </c>
      <c r="AP275" s="147">
        <f t="shared" si="142"/>
        <v>-101330.07747211587</v>
      </c>
      <c r="AQ275" s="148">
        <f t="shared" si="143"/>
        <v>-1.5249032245781131E-2</v>
      </c>
      <c r="AR275" s="149">
        <f t="shared" si="161"/>
        <v>-42.433030767217701</v>
      </c>
      <c r="AT275" s="82">
        <v>850</v>
      </c>
      <c r="AU275" s="82" t="s">
        <v>699</v>
      </c>
      <c r="AV275" s="192">
        <v>2388</v>
      </c>
      <c r="AW275" s="192">
        <v>5840091.4186972193</v>
      </c>
      <c r="AX275" s="192">
        <v>1719551.5571818845</v>
      </c>
      <c r="AY275" s="192">
        <v>-512245</v>
      </c>
      <c r="BA275" s="193">
        <f t="shared" si="162"/>
        <v>5327846.4186972193</v>
      </c>
      <c r="BB275" s="194"/>
      <c r="BC275" s="149">
        <v>1230128.0716173493</v>
      </c>
      <c r="BD275" s="194"/>
      <c r="BE275" s="149">
        <v>-43804.602678555661</v>
      </c>
      <c r="BF275" s="192"/>
      <c r="BG275" s="192">
        <f t="shared" si="163"/>
        <v>6514169.8876360124</v>
      </c>
      <c r="BH275" s="195">
        <f t="shared" si="144"/>
        <v>2727.8768373685143</v>
      </c>
      <c r="BI275" s="194"/>
      <c r="BJ275" s="149">
        <v>0</v>
      </c>
      <c r="BL275" s="147">
        <f t="shared" si="145"/>
        <v>-130847.0445139166</v>
      </c>
      <c r="BM275" s="148">
        <f t="shared" si="146"/>
        <v>-1.9691002423312464E-2</v>
      </c>
      <c r="BN275" s="149">
        <f t="shared" si="164"/>
        <v>-54.793569729445814</v>
      </c>
      <c r="BP275" s="82">
        <v>850</v>
      </c>
      <c r="BQ275" s="82" t="s">
        <v>699</v>
      </c>
      <c r="BR275" s="192">
        <v>2388</v>
      </c>
      <c r="BS275" s="192">
        <v>5895946.2860867102</v>
      </c>
      <c r="BT275" s="192">
        <v>1774349.8771841773</v>
      </c>
      <c r="BU275" s="192">
        <v>-512245</v>
      </c>
      <c r="BW275" s="193">
        <f t="shared" si="165"/>
        <v>5383701.2860867102</v>
      </c>
      <c r="BX275" s="194"/>
      <c r="BY275" s="149">
        <v>1217820.689735159</v>
      </c>
      <c r="BZ275" s="194"/>
      <c r="CA275" s="149">
        <v>-203709.20920434006</v>
      </c>
      <c r="CB275" s="192"/>
      <c r="CC275" s="192">
        <f t="shared" si="166"/>
        <v>6397812.7666175291</v>
      </c>
      <c r="CD275" s="195">
        <f t="shared" si="147"/>
        <v>2679.1510747979601</v>
      </c>
      <c r="CE275" s="194"/>
      <c r="CF275" s="149">
        <v>0</v>
      </c>
      <c r="CH275" s="147">
        <f t="shared" si="148"/>
        <v>-247204.1655323999</v>
      </c>
      <c r="CI275" s="148">
        <f t="shared" si="149"/>
        <v>-3.7201435008596656E-2</v>
      </c>
      <c r="CJ275" s="149">
        <f t="shared" si="167"/>
        <v>-103.51933229999996</v>
      </c>
      <c r="CL275" s="82">
        <v>850</v>
      </c>
      <c r="CM275" s="82" t="s">
        <v>699</v>
      </c>
      <c r="CN275" s="192">
        <v>2388</v>
      </c>
      <c r="CO275" s="192">
        <v>5543344.8961958541</v>
      </c>
      <c r="CP275" s="192">
        <v>1626919.675507305</v>
      </c>
      <c r="CQ275" s="192">
        <v>-512245</v>
      </c>
      <c r="CS275" s="193">
        <f t="shared" si="150"/>
        <v>5031099.8961958541</v>
      </c>
      <c r="CT275" s="194"/>
      <c r="CU275" s="149">
        <v>1217820.689735159</v>
      </c>
      <c r="CV275" s="194"/>
      <c r="CW275" s="149">
        <v>-203709.20920434006</v>
      </c>
      <c r="CX275" s="192"/>
      <c r="CY275" s="192">
        <f t="shared" si="151"/>
        <v>6045211.376726673</v>
      </c>
      <c r="CZ275" s="195">
        <f t="shared" si="152"/>
        <v>2531.495551393079</v>
      </c>
      <c r="DA275" s="194"/>
      <c r="DB275" s="149">
        <v>0</v>
      </c>
      <c r="DD275" s="147">
        <f t="shared" si="153"/>
        <v>-599805.55542325601</v>
      </c>
      <c r="DE275" s="148">
        <f t="shared" si="154"/>
        <v>-9.0263961935337741E-2</v>
      </c>
      <c r="DF275" s="149">
        <f t="shared" si="155"/>
        <v>-251.17485570488108</v>
      </c>
      <c r="DH275" s="196">
        <v>140136.62858000002</v>
      </c>
      <c r="DI275" s="197">
        <v>363221.52640000003</v>
      </c>
      <c r="DJ275" s="198">
        <f t="shared" si="156"/>
        <v>223084.89782000001</v>
      </c>
      <c r="DL275" s="196" t="e">
        <f>#REF!+DJ275</f>
        <v>#REF!</v>
      </c>
      <c r="DM275" s="198" t="e">
        <f t="shared" si="157"/>
        <v>#REF!</v>
      </c>
      <c r="DN275" s="82">
        <v>850</v>
      </c>
      <c r="DO275" s="82" t="s">
        <v>317</v>
      </c>
      <c r="DP275" s="192">
        <v>2406</v>
      </c>
      <c r="DQ275" s="192">
        <v>5965387.1999866394</v>
      </c>
      <c r="DR275" s="192">
        <v>1626919.675507305</v>
      </c>
      <c r="DS275" s="192">
        <v>-514192</v>
      </c>
      <c r="DU275" s="193">
        <v>5453142.1999866394</v>
      </c>
      <c r="DV275" s="194"/>
      <c r="DW275" s="149">
        <v>1151275.3421667302</v>
      </c>
      <c r="DX275" s="194"/>
      <c r="DY275" s="149">
        <v>40599.389996559388</v>
      </c>
      <c r="DZ275" s="192"/>
      <c r="EA275" s="192">
        <v>6645016.932149929</v>
      </c>
      <c r="EB275" s="195">
        <v>2761.8524240024644</v>
      </c>
      <c r="ED275" s="196"/>
      <c r="EE275" s="197"/>
      <c r="EF275" s="198">
        <v>223084.89782000001</v>
      </c>
      <c r="EH275" s="196">
        <v>6868101.8299699286</v>
      </c>
      <c r="EI275" s="198">
        <v>572341.81916416076</v>
      </c>
      <c r="EK275" s="199">
        <v>13</v>
      </c>
    </row>
    <row r="276" spans="1:141" ht="13.8" x14ac:dyDescent="0.25">
      <c r="A276" s="30">
        <v>853</v>
      </c>
      <c r="B276" s="235" t="s">
        <v>849</v>
      </c>
      <c r="C276" s="180">
        <v>192962</v>
      </c>
      <c r="D276" s="180">
        <v>173152512.6294688</v>
      </c>
      <c r="E276" s="181">
        <v>-1969560.5030285041</v>
      </c>
      <c r="F276" s="182">
        <v>45707722</v>
      </c>
      <c r="G276" s="181">
        <f t="shared" si="168"/>
        <v>218860234.6294688</v>
      </c>
      <c r="H276" s="183">
        <f t="shared" si="137"/>
        <v>1134.2141697819716</v>
      </c>
      <c r="I276" s="184">
        <v>87319584.187566534</v>
      </c>
      <c r="J276" s="181">
        <f t="shared" si="138"/>
        <v>306179818.81703532</v>
      </c>
      <c r="K276" s="183">
        <f t="shared" si="139"/>
        <v>1586.7363461045973</v>
      </c>
      <c r="L276" s="185">
        <v>9013571.5141360033</v>
      </c>
      <c r="M276" s="185">
        <v>6565151.3200000012</v>
      </c>
      <c r="N276" s="186">
        <v>-2448420.1941360021</v>
      </c>
      <c r="O276" s="187">
        <v>78509</v>
      </c>
      <c r="P276" s="159">
        <f t="shared" si="140"/>
        <v>303809907.62289929</v>
      </c>
      <c r="Q276" s="188">
        <v>11033503</v>
      </c>
      <c r="R276" s="189"/>
      <c r="S276" s="190"/>
      <c r="U276" s="184"/>
      <c r="W276" s="82">
        <v>851</v>
      </c>
      <c r="X276" s="82" t="s">
        <v>700</v>
      </c>
      <c r="Y276" s="192">
        <v>21602</v>
      </c>
      <c r="Z276" s="192">
        <v>34812081.206612252</v>
      </c>
      <c r="AA276" s="192">
        <v>8572298.3203247786</v>
      </c>
      <c r="AB276" s="192">
        <v>-352308</v>
      </c>
      <c r="AD276" s="193">
        <f t="shared" si="158"/>
        <v>34459773.206612252</v>
      </c>
      <c r="AE276" s="194"/>
      <c r="AF276" s="149">
        <v>9660261.1486261413</v>
      </c>
      <c r="AG276" s="194"/>
      <c r="AH276" s="149">
        <f t="shared" si="159"/>
        <v>-312184.38102318964</v>
      </c>
      <c r="AI276" s="149">
        <v>-446496.26588200382</v>
      </c>
      <c r="AJ276" s="192"/>
      <c r="AK276" s="192">
        <f t="shared" si="160"/>
        <v>43807849.974215202</v>
      </c>
      <c r="AL276" s="195">
        <f t="shared" si="141"/>
        <v>2027.9534290443107</v>
      </c>
      <c r="AM276" s="194"/>
      <c r="AN276" s="149">
        <v>0</v>
      </c>
      <c r="AP276" s="147">
        <f t="shared" si="142"/>
        <v>-4373280.7638975605</v>
      </c>
      <c r="AQ276" s="148">
        <f t="shared" si="143"/>
        <v>-9.0767499577135508E-2</v>
      </c>
      <c r="AR276" s="149">
        <f t="shared" si="161"/>
        <v>-202.44795685110455</v>
      </c>
      <c r="AT276" s="82">
        <v>851</v>
      </c>
      <c r="AU276" s="82" t="s">
        <v>700</v>
      </c>
      <c r="AV276" s="192">
        <v>21602</v>
      </c>
      <c r="AW276" s="192">
        <v>34728565.095440291</v>
      </c>
      <c r="AX276" s="192">
        <v>8710695.2640081998</v>
      </c>
      <c r="AY276" s="192">
        <v>-352308</v>
      </c>
      <c r="BA276" s="193">
        <f t="shared" si="162"/>
        <v>34376257.095440291</v>
      </c>
      <c r="BB276" s="194"/>
      <c r="BC276" s="149">
        <v>9660261.1486261413</v>
      </c>
      <c r="BD276" s="194"/>
      <c r="BE276" s="149">
        <v>-446496.26588200382</v>
      </c>
      <c r="BF276" s="192"/>
      <c r="BG276" s="192">
        <f t="shared" si="163"/>
        <v>43590021.978184432</v>
      </c>
      <c r="BH276" s="195">
        <f t="shared" si="144"/>
        <v>2017.8697332739762</v>
      </c>
      <c r="BI276" s="194"/>
      <c r="BJ276" s="149">
        <v>0</v>
      </c>
      <c r="BL276" s="147">
        <f t="shared" si="145"/>
        <v>-4591108.7599283308</v>
      </c>
      <c r="BM276" s="148">
        <f t="shared" si="146"/>
        <v>-9.5288522489917857E-2</v>
      </c>
      <c r="BN276" s="149">
        <f t="shared" si="164"/>
        <v>-212.53165262143926</v>
      </c>
      <c r="BP276" s="82">
        <v>851</v>
      </c>
      <c r="BQ276" s="82" t="s">
        <v>700</v>
      </c>
      <c r="BR276" s="192">
        <v>21602</v>
      </c>
      <c r="BS276" s="192">
        <v>35105319.611858368</v>
      </c>
      <c r="BT276" s="192">
        <v>9065641.942301752</v>
      </c>
      <c r="BU276" s="192">
        <v>-352308</v>
      </c>
      <c r="BW276" s="193">
        <f t="shared" si="165"/>
        <v>34753011.611858368</v>
      </c>
      <c r="BX276" s="194"/>
      <c r="BY276" s="149">
        <v>9589929.188197583</v>
      </c>
      <c r="BZ276" s="194"/>
      <c r="CA276" s="149">
        <v>-2076389.1388984234</v>
      </c>
      <c r="CB276" s="192"/>
      <c r="CC276" s="192">
        <f t="shared" si="166"/>
        <v>42266551.661157526</v>
      </c>
      <c r="CD276" s="195">
        <f t="shared" si="147"/>
        <v>1956.6036321246888</v>
      </c>
      <c r="CE276" s="194"/>
      <c r="CF276" s="149">
        <v>0</v>
      </c>
      <c r="CH276" s="147">
        <f t="shared" si="148"/>
        <v>-5914579.0769552365</v>
      </c>
      <c r="CI276" s="148">
        <f t="shared" si="149"/>
        <v>-0.12275716626709679</v>
      </c>
      <c r="CJ276" s="149">
        <f t="shared" si="167"/>
        <v>-273.79775377072662</v>
      </c>
      <c r="CL276" s="82">
        <v>851</v>
      </c>
      <c r="CM276" s="82" t="s">
        <v>700</v>
      </c>
      <c r="CN276" s="192">
        <v>21602</v>
      </c>
      <c r="CO276" s="192">
        <v>33120885.226209417</v>
      </c>
      <c r="CP276" s="192">
        <v>8333585.2125229668</v>
      </c>
      <c r="CQ276" s="192">
        <v>-361529</v>
      </c>
      <c r="CS276" s="193">
        <f t="shared" si="150"/>
        <v>32759356.226209417</v>
      </c>
      <c r="CT276" s="194"/>
      <c r="CU276" s="149">
        <v>9589929.188197583</v>
      </c>
      <c r="CV276" s="194"/>
      <c r="CW276" s="149">
        <v>-2076389.1388984234</v>
      </c>
      <c r="CX276" s="192"/>
      <c r="CY276" s="192">
        <f t="shared" si="151"/>
        <v>40272896.275508575</v>
      </c>
      <c r="CZ276" s="195">
        <f t="shared" si="152"/>
        <v>1864.3133170775195</v>
      </c>
      <c r="DA276" s="194"/>
      <c r="DB276" s="149">
        <v>0</v>
      </c>
      <c r="DD276" s="147">
        <f t="shared" si="153"/>
        <v>-7908234.4626041874</v>
      </c>
      <c r="DE276" s="148">
        <f t="shared" si="154"/>
        <v>-0.16413550992792558</v>
      </c>
      <c r="DF276" s="149">
        <f t="shared" si="155"/>
        <v>-366.08806881789593</v>
      </c>
      <c r="DH276" s="196">
        <v>219156.34164</v>
      </c>
      <c r="DI276" s="197">
        <v>354793.48200000002</v>
      </c>
      <c r="DJ276" s="198">
        <f t="shared" si="156"/>
        <v>135637.14036000002</v>
      </c>
      <c r="DL276" s="196" t="e">
        <f>#REF!+DJ276</f>
        <v>#REF!</v>
      </c>
      <c r="DM276" s="198" t="e">
        <f t="shared" si="157"/>
        <v>#REF!</v>
      </c>
      <c r="DN276" s="82">
        <v>851</v>
      </c>
      <c r="DO276" s="82" t="s">
        <v>848</v>
      </c>
      <c r="DP276" s="192">
        <v>21875</v>
      </c>
      <c r="DQ276" s="192">
        <v>39110791.618672185</v>
      </c>
      <c r="DR276" s="192">
        <v>8333585.2125229593</v>
      </c>
      <c r="DS276" s="192">
        <v>-415018</v>
      </c>
      <c r="DU276" s="193">
        <v>38758483.618672185</v>
      </c>
      <c r="DV276" s="194"/>
      <c r="DW276" s="149">
        <v>9008821.3132044636</v>
      </c>
      <c r="DX276" s="194"/>
      <c r="DY276" s="149">
        <v>413825.80623611651</v>
      </c>
      <c r="DZ276" s="192"/>
      <c r="EA276" s="192">
        <v>48181130.738112763</v>
      </c>
      <c r="EB276" s="195">
        <v>2202.5659765994405</v>
      </c>
      <c r="ED276" s="196"/>
      <c r="EE276" s="197"/>
      <c r="EF276" s="198">
        <v>135637.14036000002</v>
      </c>
      <c r="EH276" s="196">
        <v>48316767.87847276</v>
      </c>
      <c r="EI276" s="198">
        <v>4026397.3232060634</v>
      </c>
      <c r="EK276" s="199">
        <v>19</v>
      </c>
    </row>
    <row r="277" spans="1:141" ht="13.8" x14ac:dyDescent="0.25">
      <c r="A277" s="30">
        <v>854</v>
      </c>
      <c r="B277" s="235" t="s">
        <v>320</v>
      </c>
      <c r="C277" s="180">
        <v>3373</v>
      </c>
      <c r="D277" s="180">
        <v>14660854.668927699</v>
      </c>
      <c r="E277" s="181">
        <v>2735708.5830157357</v>
      </c>
      <c r="F277" s="200">
        <v>-271367</v>
      </c>
      <c r="G277" s="181">
        <f t="shared" si="168"/>
        <v>14389487.668927699</v>
      </c>
      <c r="H277" s="183">
        <f t="shared" si="137"/>
        <v>4266.079949281856</v>
      </c>
      <c r="I277" s="184">
        <v>1998868.8584044038</v>
      </c>
      <c r="J277" s="181">
        <f t="shared" si="138"/>
        <v>16388356.527332103</v>
      </c>
      <c r="K277" s="183">
        <f t="shared" si="139"/>
        <v>4858.6885642846437</v>
      </c>
      <c r="L277" s="185">
        <v>59818.984400000001</v>
      </c>
      <c r="M277" s="185">
        <v>11380.544000000002</v>
      </c>
      <c r="N277" s="186">
        <v>-48438.440399999999</v>
      </c>
      <c r="O277" s="187">
        <v>4440</v>
      </c>
      <c r="P277" s="159">
        <f t="shared" si="140"/>
        <v>16344358.086932102</v>
      </c>
      <c r="Q277" s="188">
        <v>289123</v>
      </c>
      <c r="R277" s="189"/>
      <c r="S277" s="190"/>
      <c r="U277" s="184"/>
      <c r="W277" s="82">
        <v>853</v>
      </c>
      <c r="X277" s="82" t="s">
        <v>701</v>
      </c>
      <c r="Y277" s="192">
        <v>192962</v>
      </c>
      <c r="Z277" s="192">
        <v>172976844.25126281</v>
      </c>
      <c r="AA277" s="192">
        <v>-1969560.5030285344</v>
      </c>
      <c r="AB277" s="192">
        <v>43756647</v>
      </c>
      <c r="AD277" s="193">
        <f t="shared" si="158"/>
        <v>216733491.25126281</v>
      </c>
      <c r="AE277" s="194"/>
      <c r="AF277" s="149">
        <v>90178832.99415426</v>
      </c>
      <c r="AG277" s="194"/>
      <c r="AH277" s="149">
        <f t="shared" si="159"/>
        <v>-2926861.8012305824</v>
      </c>
      <c r="AI277" s="149">
        <v>-4186093.041294903</v>
      </c>
      <c r="AJ277" s="192"/>
      <c r="AK277" s="192">
        <f t="shared" si="160"/>
        <v>303985462.44418645</v>
      </c>
      <c r="AL277" s="195">
        <f t="shared" si="141"/>
        <v>1575.3643849264956</v>
      </c>
      <c r="AM277" s="194"/>
      <c r="AN277" s="149">
        <v>0</v>
      </c>
      <c r="AP277" s="147">
        <f t="shared" si="142"/>
        <v>-30082597.315675497</v>
      </c>
      <c r="AQ277" s="148">
        <f t="shared" si="143"/>
        <v>-9.0049307130109238E-2</v>
      </c>
      <c r="AR277" s="149">
        <f t="shared" si="161"/>
        <v>-155.89907502863517</v>
      </c>
      <c r="AT277" s="82">
        <v>853</v>
      </c>
      <c r="AU277" s="82" t="s">
        <v>701</v>
      </c>
      <c r="AV277" s="192">
        <v>192962</v>
      </c>
      <c r="AW277" s="192">
        <v>170434817.54962796</v>
      </c>
      <c r="AX277" s="192">
        <v>-2210255.3148047864</v>
      </c>
      <c r="AY277" s="192">
        <v>43756647</v>
      </c>
      <c r="BA277" s="193">
        <f t="shared" si="162"/>
        <v>214191464.54962796</v>
      </c>
      <c r="BB277" s="194"/>
      <c r="BC277" s="149">
        <v>90178832.99415426</v>
      </c>
      <c r="BD277" s="194"/>
      <c r="BE277" s="149">
        <v>-4186093.041294903</v>
      </c>
      <c r="BF277" s="192"/>
      <c r="BG277" s="192">
        <f t="shared" si="163"/>
        <v>300184204.5024873</v>
      </c>
      <c r="BH277" s="195">
        <f t="shared" si="144"/>
        <v>1555.6648692617578</v>
      </c>
      <c r="BI277" s="194"/>
      <c r="BJ277" s="149">
        <v>0</v>
      </c>
      <c r="BL277" s="147">
        <f t="shared" si="145"/>
        <v>-33883855.257374644</v>
      </c>
      <c r="BM277" s="148">
        <f t="shared" si="146"/>
        <v>-0.10142800027554674</v>
      </c>
      <c r="BN277" s="149">
        <f t="shared" si="164"/>
        <v>-175.59859069337301</v>
      </c>
      <c r="BP277" s="82">
        <v>853</v>
      </c>
      <c r="BQ277" s="82" t="s">
        <v>701</v>
      </c>
      <c r="BR277" s="192">
        <v>192962</v>
      </c>
      <c r="BS277" s="192">
        <v>171353598.87799025</v>
      </c>
      <c r="BT277" s="192">
        <v>-1642060.7348344098</v>
      </c>
      <c r="BU277" s="192">
        <v>41224369</v>
      </c>
      <c r="BW277" s="193">
        <f t="shared" si="165"/>
        <v>212577967.87799025</v>
      </c>
      <c r="BX277" s="194"/>
      <c r="BY277" s="149">
        <v>89216037.382661119</v>
      </c>
      <c r="BZ277" s="194"/>
      <c r="CA277" s="149">
        <v>-19467034.305859216</v>
      </c>
      <c r="CB277" s="192"/>
      <c r="CC277" s="192">
        <f t="shared" si="166"/>
        <v>282326970.95479214</v>
      </c>
      <c r="CD277" s="195">
        <f t="shared" si="147"/>
        <v>1463.1221222561549</v>
      </c>
      <c r="CE277" s="194"/>
      <c r="CF277" s="149">
        <v>0</v>
      </c>
      <c r="CH277" s="147">
        <f t="shared" si="148"/>
        <v>-51741088.805069804</v>
      </c>
      <c r="CI277" s="148">
        <f t="shared" si="149"/>
        <v>-0.15488187898676348</v>
      </c>
      <c r="CJ277" s="149">
        <f t="shared" si="167"/>
        <v>-268.14133769897597</v>
      </c>
      <c r="CL277" s="82">
        <v>853</v>
      </c>
      <c r="CM277" s="82" t="s">
        <v>701</v>
      </c>
      <c r="CN277" s="192">
        <v>192962</v>
      </c>
      <c r="CO277" s="192">
        <v>167486300.10477799</v>
      </c>
      <c r="CP277" s="192">
        <v>-715643.65734761127</v>
      </c>
      <c r="CQ277" s="192">
        <v>41171266</v>
      </c>
      <c r="CS277" s="193">
        <f t="shared" si="150"/>
        <v>208657566.10477799</v>
      </c>
      <c r="CT277" s="194"/>
      <c r="CU277" s="149">
        <v>89216037.382661119</v>
      </c>
      <c r="CV277" s="194"/>
      <c r="CW277" s="149">
        <v>-19467034.305859216</v>
      </c>
      <c r="CX277" s="192"/>
      <c r="CY277" s="192">
        <f t="shared" si="151"/>
        <v>278406569.18157989</v>
      </c>
      <c r="CZ277" s="195">
        <f t="shared" si="152"/>
        <v>1442.805159469636</v>
      </c>
      <c r="DA277" s="194"/>
      <c r="DB277" s="149">
        <v>0</v>
      </c>
      <c r="DD277" s="147">
        <f t="shared" si="153"/>
        <v>-55661490.578282058</v>
      </c>
      <c r="DE277" s="148">
        <f t="shared" si="154"/>
        <v>-0.16661721751637434</v>
      </c>
      <c r="DF277" s="149">
        <f t="shared" si="155"/>
        <v>-288.45830048549487</v>
      </c>
      <c r="DH277" s="196">
        <v>8906802.1808659956</v>
      </c>
      <c r="DI277" s="197">
        <v>6134392.8974000011</v>
      </c>
      <c r="DJ277" s="198">
        <f t="shared" si="156"/>
        <v>-2772409.2834659945</v>
      </c>
      <c r="DL277" s="196" t="e">
        <f>#REF!+DJ277</f>
        <v>#REF!</v>
      </c>
      <c r="DM277" s="198" t="e">
        <f t="shared" si="157"/>
        <v>#REF!</v>
      </c>
      <c r="DN277" s="82">
        <v>853</v>
      </c>
      <c r="DO277" s="82" t="s">
        <v>849</v>
      </c>
      <c r="DP277" s="192">
        <v>191331</v>
      </c>
      <c r="DQ277" s="192">
        <v>203375666.04770812</v>
      </c>
      <c r="DR277" s="192">
        <v>-715643.65734761127</v>
      </c>
      <c r="DS277" s="192">
        <v>45965474</v>
      </c>
      <c r="DU277" s="193">
        <v>247132313.04770812</v>
      </c>
      <c r="DV277" s="194"/>
      <c r="DW277" s="149">
        <v>83055953.159601212</v>
      </c>
      <c r="DX277" s="194"/>
      <c r="DY277" s="149">
        <v>3879793.5525525613</v>
      </c>
      <c r="DZ277" s="192"/>
      <c r="EA277" s="192">
        <v>334068059.75986195</v>
      </c>
      <c r="EB277" s="195">
        <v>1746.0216052801791</v>
      </c>
      <c r="ED277" s="196"/>
      <c r="EE277" s="197"/>
      <c r="EF277" s="198">
        <v>-2772409.2834659945</v>
      </c>
      <c r="EH277" s="196">
        <v>331295650.47639596</v>
      </c>
      <c r="EI277" s="198">
        <v>27607970.873032998</v>
      </c>
      <c r="EK277" s="199">
        <v>2</v>
      </c>
    </row>
    <row r="278" spans="1:141" ht="13.8" x14ac:dyDescent="0.25">
      <c r="A278" s="30">
        <v>857</v>
      </c>
      <c r="B278" s="235" t="s">
        <v>321</v>
      </c>
      <c r="C278" s="180">
        <v>2477</v>
      </c>
      <c r="D278" s="180">
        <v>8658271.584272135</v>
      </c>
      <c r="E278" s="181">
        <v>2577792.4963812623</v>
      </c>
      <c r="F278" s="182">
        <v>76824</v>
      </c>
      <c r="G278" s="181">
        <f t="shared" si="168"/>
        <v>8735095.584272135</v>
      </c>
      <c r="H278" s="183">
        <f t="shared" si="137"/>
        <v>3526.4818668841885</v>
      </c>
      <c r="I278" s="184">
        <v>1568093.0008619465</v>
      </c>
      <c r="J278" s="181">
        <f t="shared" si="138"/>
        <v>10303188.585134082</v>
      </c>
      <c r="K278" s="183">
        <f t="shared" si="139"/>
        <v>4159.5432317860641</v>
      </c>
      <c r="L278" s="185">
        <v>73546.765600000013</v>
      </c>
      <c r="M278" s="185">
        <v>1052771.4484000001</v>
      </c>
      <c r="N278" s="186">
        <v>979224.68280000007</v>
      </c>
      <c r="O278" s="187">
        <v>864</v>
      </c>
      <c r="P278" s="159">
        <f t="shared" si="140"/>
        <v>11283277.267934082</v>
      </c>
      <c r="Q278" s="188">
        <v>141151</v>
      </c>
      <c r="R278" s="189"/>
      <c r="S278" s="190"/>
      <c r="U278" s="184"/>
      <c r="W278" s="82">
        <v>854</v>
      </c>
      <c r="X278" s="82" t="s">
        <v>702</v>
      </c>
      <c r="Y278" s="192">
        <v>3373</v>
      </c>
      <c r="Z278" s="192">
        <v>14655639.80146197</v>
      </c>
      <c r="AA278" s="192">
        <v>2735708.5830157357</v>
      </c>
      <c r="AB278" s="192">
        <v>-297954</v>
      </c>
      <c r="AD278" s="193">
        <f t="shared" si="158"/>
        <v>14357685.80146197</v>
      </c>
      <c r="AE278" s="194"/>
      <c r="AF278" s="149">
        <v>2050444.7070878264</v>
      </c>
      <c r="AG278" s="194"/>
      <c r="AH278" s="149">
        <f t="shared" si="159"/>
        <v>-42146.370388913652</v>
      </c>
      <c r="AI278" s="149">
        <v>-60279.111137632317</v>
      </c>
      <c r="AJ278" s="192"/>
      <c r="AK278" s="192">
        <f t="shared" si="160"/>
        <v>16365984.138160883</v>
      </c>
      <c r="AL278" s="195">
        <f t="shared" si="141"/>
        <v>4852.0557776937094</v>
      </c>
      <c r="AM278" s="194"/>
      <c r="AN278" s="149">
        <v>0</v>
      </c>
      <c r="AP278" s="147">
        <f t="shared" si="142"/>
        <v>-572135.89506948553</v>
      </c>
      <c r="AQ278" s="148">
        <f t="shared" si="143"/>
        <v>-3.3778004521577955E-2</v>
      </c>
      <c r="AR278" s="149">
        <f t="shared" si="161"/>
        <v>-169.62226358419375</v>
      </c>
      <c r="AT278" s="82">
        <v>854</v>
      </c>
      <c r="AU278" s="82" t="s">
        <v>702</v>
      </c>
      <c r="AV278" s="192">
        <v>3373</v>
      </c>
      <c r="AW278" s="192">
        <v>14635538.197042415</v>
      </c>
      <c r="AX278" s="192">
        <v>2758402.6191571709</v>
      </c>
      <c r="AY278" s="192">
        <v>-297954</v>
      </c>
      <c r="BA278" s="193">
        <f t="shared" si="162"/>
        <v>14337584.197042415</v>
      </c>
      <c r="BB278" s="194"/>
      <c r="BC278" s="149">
        <v>2050444.7070878264</v>
      </c>
      <c r="BD278" s="194"/>
      <c r="BE278" s="149">
        <v>-60279.111137632317</v>
      </c>
      <c r="BF278" s="192"/>
      <c r="BG278" s="192">
        <f t="shared" si="163"/>
        <v>16327749.792992609</v>
      </c>
      <c r="BH278" s="195">
        <f t="shared" si="144"/>
        <v>4840.7203655477642</v>
      </c>
      <c r="BI278" s="194"/>
      <c r="BJ278" s="149">
        <v>0</v>
      </c>
      <c r="BL278" s="147">
        <f t="shared" si="145"/>
        <v>-610370.24023775943</v>
      </c>
      <c r="BM278" s="148">
        <f t="shared" si="146"/>
        <v>-3.6035300200984118E-2</v>
      </c>
      <c r="BN278" s="149">
        <f t="shared" si="164"/>
        <v>-180.95767573013916</v>
      </c>
      <c r="BP278" s="82">
        <v>854</v>
      </c>
      <c r="BQ278" s="82" t="s">
        <v>702</v>
      </c>
      <c r="BR278" s="192">
        <v>3373</v>
      </c>
      <c r="BS278" s="192">
        <v>14678999.831227295</v>
      </c>
      <c r="BT278" s="192">
        <v>2800386.1396273035</v>
      </c>
      <c r="BU278" s="192">
        <v>-297954</v>
      </c>
      <c r="BW278" s="193">
        <f t="shared" si="165"/>
        <v>14381045.831227295</v>
      </c>
      <c r="BX278" s="194"/>
      <c r="BY278" s="149">
        <v>2040133.7309600899</v>
      </c>
      <c r="BZ278" s="194"/>
      <c r="CA278" s="149">
        <v>-280322.37049370463</v>
      </c>
      <c r="CB278" s="192"/>
      <c r="CC278" s="192">
        <f t="shared" si="166"/>
        <v>16140857.19169368</v>
      </c>
      <c r="CD278" s="195">
        <f t="shared" si="147"/>
        <v>4785.3119453583395</v>
      </c>
      <c r="CE278" s="194"/>
      <c r="CF278" s="149">
        <v>0</v>
      </c>
      <c r="CH278" s="147">
        <f t="shared" si="148"/>
        <v>-797262.84153668769</v>
      </c>
      <c r="CI278" s="148">
        <f t="shared" si="149"/>
        <v>-4.7069145806769741E-2</v>
      </c>
      <c r="CJ278" s="149">
        <f t="shared" si="167"/>
        <v>-236.36609591956349</v>
      </c>
      <c r="CL278" s="82">
        <v>854</v>
      </c>
      <c r="CM278" s="82" t="s">
        <v>702</v>
      </c>
      <c r="CN278" s="192">
        <v>3373</v>
      </c>
      <c r="CO278" s="192">
        <v>14655069.92284441</v>
      </c>
      <c r="CP278" s="192">
        <v>2699050.9716296392</v>
      </c>
      <c r="CQ278" s="192">
        <v>-297954</v>
      </c>
      <c r="CS278" s="193">
        <f t="shared" si="150"/>
        <v>14357115.92284441</v>
      </c>
      <c r="CT278" s="194"/>
      <c r="CU278" s="149">
        <v>2040133.7309600899</v>
      </c>
      <c r="CV278" s="194"/>
      <c r="CW278" s="149">
        <v>-280322.37049370463</v>
      </c>
      <c r="CX278" s="192"/>
      <c r="CY278" s="192">
        <f t="shared" si="151"/>
        <v>16116927.283310795</v>
      </c>
      <c r="CZ278" s="195">
        <f t="shared" si="152"/>
        <v>4778.2173979575437</v>
      </c>
      <c r="DA278" s="194"/>
      <c r="DB278" s="149">
        <v>0</v>
      </c>
      <c r="DD278" s="147">
        <f t="shared" si="153"/>
        <v>-821192.74991957285</v>
      </c>
      <c r="DE278" s="148">
        <f t="shared" si="154"/>
        <v>-4.8481930008082388E-2</v>
      </c>
      <c r="DF278" s="149">
        <f t="shared" si="155"/>
        <v>-243.46064332035957</v>
      </c>
      <c r="DH278" s="196">
        <v>53789.954339999997</v>
      </c>
      <c r="DI278" s="197">
        <v>10874.896000000001</v>
      </c>
      <c r="DJ278" s="198">
        <f t="shared" si="156"/>
        <v>-42915.058339999996</v>
      </c>
      <c r="DL278" s="196" t="e">
        <f>#REF!+DJ278</f>
        <v>#REF!</v>
      </c>
      <c r="DM278" s="198" t="e">
        <f t="shared" si="157"/>
        <v>#REF!</v>
      </c>
      <c r="DN278" s="82">
        <v>854</v>
      </c>
      <c r="DO278" s="82" t="s">
        <v>320</v>
      </c>
      <c r="DP278" s="192">
        <v>3438</v>
      </c>
      <c r="DQ278" s="192">
        <v>15248663.053559661</v>
      </c>
      <c r="DR278" s="192">
        <v>2699050.9716296392</v>
      </c>
      <c r="DS278" s="192">
        <v>-332593</v>
      </c>
      <c r="DU278" s="193">
        <v>14950709.053559661</v>
      </c>
      <c r="DV278" s="194"/>
      <c r="DW278" s="149">
        <v>1931542.5359466295</v>
      </c>
      <c r="DX278" s="194"/>
      <c r="DY278" s="149">
        <v>55868.443724078948</v>
      </c>
      <c r="DZ278" s="192"/>
      <c r="EA278" s="192">
        <v>16938120.033230368</v>
      </c>
      <c r="EB278" s="195">
        <v>4926.7364843601999</v>
      </c>
      <c r="ED278" s="196"/>
      <c r="EE278" s="197"/>
      <c r="EF278" s="198">
        <v>-42915.058339999996</v>
      </c>
      <c r="EH278" s="196">
        <v>16895204.974890366</v>
      </c>
      <c r="EI278" s="198">
        <v>1407933.7479075305</v>
      </c>
      <c r="EK278" s="199">
        <v>19</v>
      </c>
    </row>
    <row r="279" spans="1:141" ht="13.8" x14ac:dyDescent="0.25">
      <c r="A279" s="30">
        <v>858</v>
      </c>
      <c r="B279" s="235" t="s">
        <v>850</v>
      </c>
      <c r="C279" s="180">
        <v>38599</v>
      </c>
      <c r="D279" s="180">
        <v>23359835.059993532</v>
      </c>
      <c r="E279" s="181">
        <v>-10690470.604885433</v>
      </c>
      <c r="F279" s="200">
        <v>-2953424</v>
      </c>
      <c r="G279" s="181">
        <f t="shared" si="168"/>
        <v>20406411.059993532</v>
      </c>
      <c r="H279" s="183">
        <f t="shared" si="137"/>
        <v>528.67719526395842</v>
      </c>
      <c r="I279" s="184">
        <v>12023510.43782372</v>
      </c>
      <c r="J279" s="181">
        <f t="shared" si="138"/>
        <v>32429921.497817252</v>
      </c>
      <c r="K279" s="183">
        <f t="shared" si="139"/>
        <v>840.17517287539192</v>
      </c>
      <c r="L279" s="185">
        <v>1417391.2750480007</v>
      </c>
      <c r="M279" s="185">
        <v>3074667.3468000004</v>
      </c>
      <c r="N279" s="186">
        <v>1657276.0717519997</v>
      </c>
      <c r="O279" s="187">
        <v>-18817</v>
      </c>
      <c r="P279" s="159">
        <f t="shared" si="140"/>
        <v>34068380.569569252</v>
      </c>
      <c r="Q279" s="188">
        <v>3128340</v>
      </c>
      <c r="R279" s="189"/>
      <c r="S279" s="190"/>
      <c r="U279" s="184"/>
      <c r="W279" s="82">
        <v>857</v>
      </c>
      <c r="X279" s="82" t="s">
        <v>703</v>
      </c>
      <c r="Y279" s="192">
        <v>2477</v>
      </c>
      <c r="Z279" s="192">
        <v>8653802.7188092787</v>
      </c>
      <c r="AA279" s="192">
        <v>2577792.4963812619</v>
      </c>
      <c r="AB279" s="192">
        <v>-27843</v>
      </c>
      <c r="AD279" s="193">
        <f t="shared" si="158"/>
        <v>8625959.7188092787</v>
      </c>
      <c r="AE279" s="194"/>
      <c r="AF279" s="149">
        <v>1601800.8991808905</v>
      </c>
      <c r="AG279" s="194"/>
      <c r="AH279" s="149">
        <f t="shared" si="159"/>
        <v>-31596.771687749791</v>
      </c>
      <c r="AI279" s="149">
        <v>-45190.731599921222</v>
      </c>
      <c r="AJ279" s="192"/>
      <c r="AK279" s="192">
        <f t="shared" si="160"/>
        <v>10196163.84630242</v>
      </c>
      <c r="AL279" s="195">
        <f t="shared" si="141"/>
        <v>4116.335828139855</v>
      </c>
      <c r="AM279" s="194"/>
      <c r="AN279" s="149">
        <v>0</v>
      </c>
      <c r="AP279" s="147">
        <f t="shared" si="142"/>
        <v>-323937.95486726798</v>
      </c>
      <c r="AQ279" s="148">
        <f t="shared" si="143"/>
        <v>-3.0792283286769206E-2</v>
      </c>
      <c r="AR279" s="149">
        <f t="shared" si="161"/>
        <v>-130.77834269974485</v>
      </c>
      <c r="AT279" s="82">
        <v>857</v>
      </c>
      <c r="AU279" s="82" t="s">
        <v>703</v>
      </c>
      <c r="AV279" s="192">
        <v>2477</v>
      </c>
      <c r="AW279" s="192">
        <v>8614120.0587262586</v>
      </c>
      <c r="AX279" s="192">
        <v>2579438.9357459145</v>
      </c>
      <c r="AY279" s="192">
        <v>-27843</v>
      </c>
      <c r="BA279" s="193">
        <f t="shared" si="162"/>
        <v>8586277.0587262586</v>
      </c>
      <c r="BB279" s="194"/>
      <c r="BC279" s="149">
        <v>1601800.8991808905</v>
      </c>
      <c r="BD279" s="194"/>
      <c r="BE279" s="149">
        <v>-45190.731599921222</v>
      </c>
      <c r="BF279" s="192"/>
      <c r="BG279" s="192">
        <f t="shared" si="163"/>
        <v>10142887.226307228</v>
      </c>
      <c r="BH279" s="195">
        <f t="shared" si="144"/>
        <v>4094.8273016985177</v>
      </c>
      <c r="BI279" s="194"/>
      <c r="BJ279" s="149">
        <v>0</v>
      </c>
      <c r="BL279" s="147">
        <f t="shared" si="145"/>
        <v>-377214.57486245967</v>
      </c>
      <c r="BM279" s="148">
        <f t="shared" si="146"/>
        <v>-3.5856551770299283E-2</v>
      </c>
      <c r="BN279" s="149">
        <f t="shared" si="164"/>
        <v>-152.28686914108181</v>
      </c>
      <c r="BP279" s="82">
        <v>857</v>
      </c>
      <c r="BQ279" s="82" t="s">
        <v>703</v>
      </c>
      <c r="BR279" s="192">
        <v>2477</v>
      </c>
      <c r="BS279" s="192">
        <v>8648222.7061883043</v>
      </c>
      <c r="BT279" s="192">
        <v>2610817.3333939947</v>
      </c>
      <c r="BU279" s="192">
        <v>-27843</v>
      </c>
      <c r="BW279" s="193">
        <f t="shared" si="165"/>
        <v>8620379.7061883043</v>
      </c>
      <c r="BX279" s="194"/>
      <c r="BY279" s="149">
        <v>1603035.5711281521</v>
      </c>
      <c r="BZ279" s="194"/>
      <c r="CA279" s="149">
        <v>-210155.27215573113</v>
      </c>
      <c r="CB279" s="192"/>
      <c r="CC279" s="192">
        <f t="shared" si="166"/>
        <v>10013260.005160725</v>
      </c>
      <c r="CD279" s="195">
        <f t="shared" si="147"/>
        <v>4042.4949556563283</v>
      </c>
      <c r="CE279" s="194"/>
      <c r="CF279" s="149">
        <v>0</v>
      </c>
      <c r="CH279" s="147">
        <f t="shared" si="148"/>
        <v>-506841.79600896314</v>
      </c>
      <c r="CI279" s="148">
        <f t="shared" si="149"/>
        <v>-4.8178411729115536E-2</v>
      </c>
      <c r="CJ279" s="149">
        <f t="shared" si="167"/>
        <v>-204.61921518327136</v>
      </c>
      <c r="CL279" s="82">
        <v>857</v>
      </c>
      <c r="CM279" s="82" t="s">
        <v>703</v>
      </c>
      <c r="CN279" s="192">
        <v>2477</v>
      </c>
      <c r="CO279" s="192">
        <v>8425780.8137281165</v>
      </c>
      <c r="CP279" s="192">
        <v>2569916.5109896702</v>
      </c>
      <c r="CQ279" s="192">
        <v>-27843</v>
      </c>
      <c r="CS279" s="193">
        <f t="shared" si="150"/>
        <v>8397937.8137281165</v>
      </c>
      <c r="CT279" s="194"/>
      <c r="CU279" s="149">
        <v>1603035.5711281521</v>
      </c>
      <c r="CV279" s="194"/>
      <c r="CW279" s="149">
        <v>-210155.27215573113</v>
      </c>
      <c r="CX279" s="192"/>
      <c r="CY279" s="192">
        <f t="shared" si="151"/>
        <v>9790818.1127005368</v>
      </c>
      <c r="CZ279" s="195">
        <f t="shared" si="152"/>
        <v>3952.6920115868134</v>
      </c>
      <c r="DA279" s="194"/>
      <c r="DB279" s="149">
        <v>0</v>
      </c>
      <c r="DD279" s="147">
        <f t="shared" si="153"/>
        <v>-729283.68846915103</v>
      </c>
      <c r="DE279" s="148">
        <f t="shared" si="154"/>
        <v>-6.9322873699574364E-2</v>
      </c>
      <c r="DF279" s="149">
        <f t="shared" si="155"/>
        <v>-294.42215925278606</v>
      </c>
      <c r="DH279" s="196">
        <v>83532.794900000008</v>
      </c>
      <c r="DI279" s="197">
        <v>932522.33200000017</v>
      </c>
      <c r="DJ279" s="198">
        <f t="shared" si="156"/>
        <v>848989.53710000019</v>
      </c>
      <c r="DL279" s="196" t="e">
        <f>#REF!+DJ279</f>
        <v>#REF!</v>
      </c>
      <c r="DM279" s="198" t="e">
        <f t="shared" si="157"/>
        <v>#REF!</v>
      </c>
      <c r="DN279" s="82">
        <v>857</v>
      </c>
      <c r="DO279" s="82" t="s">
        <v>321</v>
      </c>
      <c r="DP279" s="192">
        <v>2551</v>
      </c>
      <c r="DQ279" s="192">
        <v>8999846.8146545924</v>
      </c>
      <c r="DR279" s="192">
        <v>2569916.5109896702</v>
      </c>
      <c r="DS279" s="192">
        <v>56355</v>
      </c>
      <c r="DU279" s="193">
        <v>8972003.8146545924</v>
      </c>
      <c r="DV279" s="194"/>
      <c r="DW279" s="149">
        <v>1506213.8938067795</v>
      </c>
      <c r="DX279" s="194"/>
      <c r="DY279" s="149">
        <v>41884.092708314914</v>
      </c>
      <c r="DZ279" s="192"/>
      <c r="EA279" s="192">
        <v>10520101.801169688</v>
      </c>
      <c r="EB279" s="195">
        <v>4123.9128973616962</v>
      </c>
      <c r="ED279" s="196"/>
      <c r="EE279" s="197"/>
      <c r="EF279" s="198">
        <v>848989.53710000019</v>
      </c>
      <c r="EH279" s="196">
        <v>11369091.338269688</v>
      </c>
      <c r="EI279" s="198">
        <v>947424.27818914072</v>
      </c>
      <c r="EK279" s="199">
        <v>11</v>
      </c>
    </row>
    <row r="280" spans="1:141" ht="13.8" x14ac:dyDescent="0.25">
      <c r="A280" s="30">
        <v>859</v>
      </c>
      <c r="B280" s="235" t="s">
        <v>323</v>
      </c>
      <c r="C280" s="180">
        <v>6637</v>
      </c>
      <c r="D280" s="180">
        <v>19547846.441784427</v>
      </c>
      <c r="E280" s="181">
        <v>7249092.1914729839</v>
      </c>
      <c r="F280" s="200">
        <v>-929069</v>
      </c>
      <c r="G280" s="181">
        <f t="shared" si="168"/>
        <v>18618777.441784427</v>
      </c>
      <c r="H280" s="183">
        <f t="shared" si="137"/>
        <v>2805.3002021673087</v>
      </c>
      <c r="I280" s="184">
        <v>2733231.5481540845</v>
      </c>
      <c r="J280" s="181">
        <f t="shared" si="138"/>
        <v>21352008.989938512</v>
      </c>
      <c r="K280" s="183">
        <f t="shared" si="139"/>
        <v>3217.1175214612795</v>
      </c>
      <c r="L280" s="185">
        <v>137078.65248000002</v>
      </c>
      <c r="M280" s="185">
        <v>207766.05639999997</v>
      </c>
      <c r="N280" s="186">
        <v>70687.403919999953</v>
      </c>
      <c r="O280" s="187">
        <v>951</v>
      </c>
      <c r="P280" s="159">
        <f t="shared" si="140"/>
        <v>21423647.393858511</v>
      </c>
      <c r="Q280" s="188">
        <v>459684</v>
      </c>
      <c r="R280" s="189"/>
      <c r="S280" s="190"/>
      <c r="U280" s="184"/>
      <c r="W280" s="82">
        <v>858</v>
      </c>
      <c r="X280" s="82" t="s">
        <v>704</v>
      </c>
      <c r="Y280" s="192">
        <v>38599</v>
      </c>
      <c r="Z280" s="192">
        <v>23310088.69172148</v>
      </c>
      <c r="AA280" s="192">
        <v>-10690470.604885433</v>
      </c>
      <c r="AB280" s="192">
        <v>-3230910</v>
      </c>
      <c r="AD280" s="193">
        <f t="shared" si="158"/>
        <v>20079178.69172148</v>
      </c>
      <c r="AE280" s="194"/>
      <c r="AF280" s="149">
        <v>12695642.137775863</v>
      </c>
      <c r="AG280" s="194"/>
      <c r="AH280" s="149">
        <f t="shared" si="159"/>
        <v>-662645.80139576329</v>
      </c>
      <c r="AI280" s="149">
        <v>-947737.59967068478</v>
      </c>
      <c r="AJ280" s="192"/>
      <c r="AK280" s="192">
        <f t="shared" si="160"/>
        <v>32112175.028101582</v>
      </c>
      <c r="AL280" s="195">
        <f t="shared" si="141"/>
        <v>831.94318578464686</v>
      </c>
      <c r="AM280" s="194"/>
      <c r="AN280" s="149">
        <v>0</v>
      </c>
      <c r="AP280" s="147">
        <f t="shared" si="142"/>
        <v>-9770863.3744532056</v>
      </c>
      <c r="AQ280" s="148">
        <f t="shared" si="143"/>
        <v>-0.23328926809324324</v>
      </c>
      <c r="AR280" s="149">
        <f t="shared" si="161"/>
        <v>-253.13773347633892</v>
      </c>
      <c r="AT280" s="82">
        <v>858</v>
      </c>
      <c r="AU280" s="82" t="s">
        <v>704</v>
      </c>
      <c r="AV280" s="192">
        <v>38599</v>
      </c>
      <c r="AW280" s="192">
        <v>22883873.729598958</v>
      </c>
      <c r="AX280" s="192">
        <v>-10657479.588850584</v>
      </c>
      <c r="AY280" s="192">
        <v>-3230910</v>
      </c>
      <c r="BA280" s="193">
        <f t="shared" si="162"/>
        <v>19652963.729598958</v>
      </c>
      <c r="BB280" s="194"/>
      <c r="BC280" s="149">
        <v>12695642.137775863</v>
      </c>
      <c r="BD280" s="194"/>
      <c r="BE280" s="149">
        <v>-947737.59967068478</v>
      </c>
      <c r="BF280" s="192"/>
      <c r="BG280" s="192">
        <f t="shared" si="163"/>
        <v>31400868.267704137</v>
      </c>
      <c r="BH280" s="195">
        <f t="shared" si="144"/>
        <v>813.51507209264844</v>
      </c>
      <c r="BI280" s="194"/>
      <c r="BJ280" s="149">
        <v>0</v>
      </c>
      <c r="BL280" s="147">
        <f t="shared" si="145"/>
        <v>-10482170.134850651</v>
      </c>
      <c r="BM280" s="148">
        <f t="shared" si="146"/>
        <v>-0.25027243807152394</v>
      </c>
      <c r="BN280" s="149">
        <f t="shared" si="164"/>
        <v>-271.56584716833731</v>
      </c>
      <c r="BP280" s="82">
        <v>858</v>
      </c>
      <c r="BQ280" s="82" t="s">
        <v>704</v>
      </c>
      <c r="BR280" s="192">
        <v>38599</v>
      </c>
      <c r="BS280" s="192">
        <v>23377282.146833368</v>
      </c>
      <c r="BT280" s="192">
        <v>-10210926.333248058</v>
      </c>
      <c r="BU280" s="192">
        <v>-3230910</v>
      </c>
      <c r="BW280" s="193">
        <f t="shared" si="165"/>
        <v>20146372.146833368</v>
      </c>
      <c r="BX280" s="194"/>
      <c r="BY280" s="149">
        <v>12421814.462925315</v>
      </c>
      <c r="BZ280" s="194"/>
      <c r="CA280" s="149">
        <v>-4407365.0976555403</v>
      </c>
      <c r="CB280" s="192"/>
      <c r="CC280" s="192">
        <f t="shared" si="166"/>
        <v>28160821.51210314</v>
      </c>
      <c r="CD280" s="195">
        <f t="shared" si="147"/>
        <v>729.57386233071168</v>
      </c>
      <c r="CE280" s="194"/>
      <c r="CF280" s="149">
        <v>0</v>
      </c>
      <c r="CH280" s="147">
        <f t="shared" si="148"/>
        <v>-13722216.890451647</v>
      </c>
      <c r="CI280" s="148">
        <f t="shared" si="149"/>
        <v>-0.32763183889769126</v>
      </c>
      <c r="CJ280" s="149">
        <f t="shared" si="167"/>
        <v>-355.50705693027402</v>
      </c>
      <c r="CL280" s="82">
        <v>858</v>
      </c>
      <c r="CM280" s="82" t="s">
        <v>704</v>
      </c>
      <c r="CN280" s="192">
        <v>38599</v>
      </c>
      <c r="CO280" s="192">
        <v>22487755.285475638</v>
      </c>
      <c r="CP280" s="192">
        <v>-9744577.1882915236</v>
      </c>
      <c r="CQ280" s="192">
        <v>-3244186</v>
      </c>
      <c r="CS280" s="193">
        <f t="shared" si="150"/>
        <v>19243569.285475638</v>
      </c>
      <c r="CT280" s="194"/>
      <c r="CU280" s="149">
        <v>12421814.462925315</v>
      </c>
      <c r="CV280" s="194"/>
      <c r="CW280" s="149">
        <v>-4407365.0976555403</v>
      </c>
      <c r="CX280" s="192"/>
      <c r="CY280" s="192">
        <f t="shared" si="151"/>
        <v>27258018.650745414</v>
      </c>
      <c r="CZ280" s="195">
        <f t="shared" si="152"/>
        <v>706.18458122607876</v>
      </c>
      <c r="DA280" s="194"/>
      <c r="DB280" s="149">
        <v>0</v>
      </c>
      <c r="DD280" s="147">
        <f t="shared" si="153"/>
        <v>-14625019.751809373</v>
      </c>
      <c r="DE280" s="148">
        <f t="shared" si="154"/>
        <v>-0.34918717241195363</v>
      </c>
      <c r="DF280" s="149">
        <f t="shared" si="155"/>
        <v>-378.89633803490693</v>
      </c>
      <c r="DH280" s="196">
        <v>1648235.9405340001</v>
      </c>
      <c r="DI280" s="197">
        <v>2664009.6794999996</v>
      </c>
      <c r="DJ280" s="198">
        <f t="shared" si="156"/>
        <v>1015773.7389659996</v>
      </c>
      <c r="DL280" s="196" t="e">
        <f>#REF!+DJ280</f>
        <v>#REF!</v>
      </c>
      <c r="DM280" s="198" t="e">
        <f t="shared" si="157"/>
        <v>#REF!</v>
      </c>
      <c r="DN280" s="82">
        <v>858</v>
      </c>
      <c r="DO280" s="82" t="s">
        <v>850</v>
      </c>
      <c r="DP280" s="192">
        <v>38664</v>
      </c>
      <c r="DQ280" s="192">
        <v>32559428.768714827</v>
      </c>
      <c r="DR280" s="192">
        <v>-9744577.1882915236</v>
      </c>
      <c r="DS280" s="192">
        <v>-3107120</v>
      </c>
      <c r="DU280" s="193">
        <v>29328518.768714827</v>
      </c>
      <c r="DV280" s="194"/>
      <c r="DW280" s="149">
        <v>11676128.688829655</v>
      </c>
      <c r="DX280" s="194"/>
      <c r="DY280" s="149">
        <v>878390.94501030608</v>
      </c>
      <c r="DZ280" s="192"/>
      <c r="EA280" s="192">
        <v>41883038.402554788</v>
      </c>
      <c r="EB280" s="195">
        <v>1083.2567350133145</v>
      </c>
      <c r="ED280" s="196"/>
      <c r="EE280" s="197"/>
      <c r="EF280" s="198">
        <v>1015773.7389659996</v>
      </c>
      <c r="EH280" s="196">
        <v>42898812.141520791</v>
      </c>
      <c r="EI280" s="198">
        <v>3574901.0117933992</v>
      </c>
      <c r="EK280" s="199">
        <v>1</v>
      </c>
    </row>
    <row r="281" spans="1:141" ht="13.8" x14ac:dyDescent="0.25">
      <c r="A281" s="30">
        <v>886</v>
      </c>
      <c r="B281" s="235" t="s">
        <v>851</v>
      </c>
      <c r="C281" s="180">
        <v>12871</v>
      </c>
      <c r="D281" s="180">
        <v>18845625.57753963</v>
      </c>
      <c r="E281" s="181">
        <v>4181778.3966275328</v>
      </c>
      <c r="F281" s="200">
        <v>-552119</v>
      </c>
      <c r="G281" s="181">
        <f t="shared" si="168"/>
        <v>18293506.57753963</v>
      </c>
      <c r="H281" s="183">
        <f t="shared" si="137"/>
        <v>1421.2964476372954</v>
      </c>
      <c r="I281" s="184">
        <v>5500846.3093281761</v>
      </c>
      <c r="J281" s="181">
        <f t="shared" si="138"/>
        <v>23794352.886867806</v>
      </c>
      <c r="K281" s="183">
        <f t="shared" si="139"/>
        <v>1848.6794255976852</v>
      </c>
      <c r="L281" s="185">
        <v>541600.08896000008</v>
      </c>
      <c r="M281" s="185">
        <v>574788.60040000011</v>
      </c>
      <c r="N281" s="186">
        <v>33188.511440000031</v>
      </c>
      <c r="O281" s="187">
        <v>6468</v>
      </c>
      <c r="P281" s="159">
        <f t="shared" si="140"/>
        <v>23834009.398307808</v>
      </c>
      <c r="Q281" s="188">
        <v>674153</v>
      </c>
      <c r="R281" s="189"/>
      <c r="S281" s="190"/>
      <c r="U281" s="184"/>
      <c r="W281" s="82">
        <v>859</v>
      </c>
      <c r="X281" s="82" t="s">
        <v>705</v>
      </c>
      <c r="Y281" s="192">
        <v>6637</v>
      </c>
      <c r="Z281" s="192">
        <v>19548585.907697096</v>
      </c>
      <c r="AA281" s="192">
        <v>7249092.1914729802</v>
      </c>
      <c r="AB281" s="192">
        <v>-1039300</v>
      </c>
      <c r="AD281" s="193">
        <f t="shared" si="158"/>
        <v>18509285.907697096</v>
      </c>
      <c r="AE281" s="194"/>
      <c r="AF281" s="149">
        <v>2810501.8085246766</v>
      </c>
      <c r="AG281" s="194"/>
      <c r="AH281" s="149">
        <f t="shared" si="159"/>
        <v>-69576.223232383869</v>
      </c>
      <c r="AI281" s="149">
        <v>-99510.179739339743</v>
      </c>
      <c r="AJ281" s="192"/>
      <c r="AK281" s="192">
        <f t="shared" si="160"/>
        <v>21250211.492989387</v>
      </c>
      <c r="AL281" s="195">
        <f t="shared" si="141"/>
        <v>3201.7796433613662</v>
      </c>
      <c r="AM281" s="194"/>
      <c r="AN281" s="149">
        <v>0</v>
      </c>
      <c r="AP281" s="147">
        <f t="shared" si="142"/>
        <v>-541479.78465252742</v>
      </c>
      <c r="AQ281" s="148">
        <f t="shared" si="143"/>
        <v>-2.4847992647917188E-2</v>
      </c>
      <c r="AR281" s="149">
        <f t="shared" si="161"/>
        <v>-81.585021041513855</v>
      </c>
      <c r="AT281" s="82">
        <v>859</v>
      </c>
      <c r="AU281" s="82" t="s">
        <v>705</v>
      </c>
      <c r="AV281" s="192">
        <v>6637</v>
      </c>
      <c r="AW281" s="192">
        <v>19520009.09402455</v>
      </c>
      <c r="AX281" s="192">
        <v>7271942.5447374331</v>
      </c>
      <c r="AY281" s="192">
        <v>-1039300</v>
      </c>
      <c r="BA281" s="193">
        <f t="shared" si="162"/>
        <v>18480709.09402455</v>
      </c>
      <c r="BB281" s="194"/>
      <c r="BC281" s="149">
        <v>2810501.8085246766</v>
      </c>
      <c r="BD281" s="194"/>
      <c r="BE281" s="149">
        <v>-99510.179739339743</v>
      </c>
      <c r="BF281" s="192"/>
      <c r="BG281" s="192">
        <f t="shared" si="163"/>
        <v>21191700.722809885</v>
      </c>
      <c r="BH281" s="195">
        <f t="shared" si="144"/>
        <v>3192.9637973195549</v>
      </c>
      <c r="BI281" s="194"/>
      <c r="BJ281" s="149">
        <v>0</v>
      </c>
      <c r="BL281" s="147">
        <f t="shared" si="145"/>
        <v>-599990.55483203009</v>
      </c>
      <c r="BM281" s="148">
        <f t="shared" si="146"/>
        <v>-2.7532996277696682E-2</v>
      </c>
      <c r="BN281" s="149">
        <f t="shared" si="164"/>
        <v>-90.400867083325309</v>
      </c>
      <c r="BP281" s="82">
        <v>859</v>
      </c>
      <c r="BQ281" s="82" t="s">
        <v>705</v>
      </c>
      <c r="BR281" s="192">
        <v>6637</v>
      </c>
      <c r="BS281" s="192">
        <v>19589696.624354299</v>
      </c>
      <c r="BT281" s="192">
        <v>7345433.9731934844</v>
      </c>
      <c r="BU281" s="192">
        <v>-1039300</v>
      </c>
      <c r="BW281" s="193">
        <f t="shared" si="165"/>
        <v>18550396.624354299</v>
      </c>
      <c r="BX281" s="194"/>
      <c r="BY281" s="149">
        <v>2782081.8073703633</v>
      </c>
      <c r="BZ281" s="194"/>
      <c r="CA281" s="149">
        <v>-462762.78708050656</v>
      </c>
      <c r="CB281" s="192"/>
      <c r="CC281" s="192">
        <f t="shared" si="166"/>
        <v>20869715.644644156</v>
      </c>
      <c r="CD281" s="195">
        <f t="shared" si="147"/>
        <v>3144.4501498635159</v>
      </c>
      <c r="CE281" s="194"/>
      <c r="CF281" s="149">
        <v>0</v>
      </c>
      <c r="CH281" s="147">
        <f t="shared" si="148"/>
        <v>-921975.63299775869</v>
      </c>
      <c r="CI281" s="148">
        <f t="shared" si="149"/>
        <v>-4.2308585471917806E-2</v>
      </c>
      <c r="CJ281" s="149">
        <f t="shared" si="167"/>
        <v>-138.91451453936398</v>
      </c>
      <c r="CL281" s="82">
        <v>859</v>
      </c>
      <c r="CM281" s="82" t="s">
        <v>705</v>
      </c>
      <c r="CN281" s="192">
        <v>6637</v>
      </c>
      <c r="CO281" s="192">
        <v>18724410.760695022</v>
      </c>
      <c r="CP281" s="192">
        <v>6966137.1112846183</v>
      </c>
      <c r="CQ281" s="192">
        <v>-1039300</v>
      </c>
      <c r="CS281" s="193">
        <f t="shared" si="150"/>
        <v>17685110.760695022</v>
      </c>
      <c r="CT281" s="194"/>
      <c r="CU281" s="149">
        <v>2782081.8073703633</v>
      </c>
      <c r="CV281" s="194"/>
      <c r="CW281" s="149">
        <v>-462762.78708050656</v>
      </c>
      <c r="CX281" s="192"/>
      <c r="CY281" s="192">
        <f t="shared" si="151"/>
        <v>20004429.780984879</v>
      </c>
      <c r="CZ281" s="195">
        <f t="shared" si="152"/>
        <v>3014.0771102885155</v>
      </c>
      <c r="DA281" s="194"/>
      <c r="DB281" s="149">
        <v>0</v>
      </c>
      <c r="DD281" s="147">
        <f t="shared" si="153"/>
        <v>-1787261.4966570362</v>
      </c>
      <c r="DE281" s="148">
        <f t="shared" si="154"/>
        <v>-8.2015731311811987E-2</v>
      </c>
      <c r="DF281" s="149">
        <f t="shared" si="155"/>
        <v>-269.28755411436435</v>
      </c>
      <c r="DH281" s="196">
        <v>146348.91292</v>
      </c>
      <c r="DI281" s="197">
        <v>220420.54830000002</v>
      </c>
      <c r="DJ281" s="198">
        <f t="shared" si="156"/>
        <v>74071.635380000022</v>
      </c>
      <c r="DL281" s="196" t="e">
        <f>#REF!+DJ281</f>
        <v>#REF!</v>
      </c>
      <c r="DM281" s="198" t="e">
        <f t="shared" si="157"/>
        <v>#REF!</v>
      </c>
      <c r="DN281" s="82">
        <v>859</v>
      </c>
      <c r="DO281" s="82" t="s">
        <v>323</v>
      </c>
      <c r="DP281" s="192">
        <v>6758</v>
      </c>
      <c r="DQ281" s="192">
        <v>20138122.136643749</v>
      </c>
      <c r="DR281" s="192">
        <v>6966137.1112846183</v>
      </c>
      <c r="DS281" s="192">
        <v>-1044665</v>
      </c>
      <c r="DU281" s="193">
        <v>19098822.136643749</v>
      </c>
      <c r="DV281" s="194"/>
      <c r="DW281" s="149">
        <v>2600640.1943958132</v>
      </c>
      <c r="DX281" s="194"/>
      <c r="DY281" s="149">
        <v>92228.946602353506</v>
      </c>
      <c r="DZ281" s="192"/>
      <c r="EA281" s="192">
        <v>21791691.277641915</v>
      </c>
      <c r="EB281" s="195">
        <v>3224.5769869254091</v>
      </c>
      <c r="ED281" s="196"/>
      <c r="EE281" s="197"/>
      <c r="EF281" s="198">
        <v>74071.635380000022</v>
      </c>
      <c r="EH281" s="196">
        <v>21865762.913021915</v>
      </c>
      <c r="EI281" s="198">
        <v>1822146.9094184928</v>
      </c>
      <c r="EK281" s="199">
        <v>17</v>
      </c>
    </row>
    <row r="282" spans="1:141" ht="13.8" x14ac:dyDescent="0.25">
      <c r="A282" s="30">
        <v>887</v>
      </c>
      <c r="B282" s="235" t="s">
        <v>325</v>
      </c>
      <c r="C282" s="180">
        <v>4688</v>
      </c>
      <c r="D282" s="180">
        <v>12745496.142295601</v>
      </c>
      <c r="E282" s="181">
        <v>4413125.5490914397</v>
      </c>
      <c r="F282" s="200">
        <v>-251214</v>
      </c>
      <c r="G282" s="181">
        <f t="shared" si="168"/>
        <v>12494282.142295601</v>
      </c>
      <c r="H282" s="183">
        <f t="shared" si="137"/>
        <v>2665.1625730152732</v>
      </c>
      <c r="I282" s="184">
        <v>2965041.3415812803</v>
      </c>
      <c r="J282" s="181">
        <f t="shared" si="138"/>
        <v>15459323.48387688</v>
      </c>
      <c r="K282" s="183">
        <f t="shared" si="139"/>
        <v>3297.6372619191297</v>
      </c>
      <c r="L282" s="185">
        <v>333890.93528000003</v>
      </c>
      <c r="M282" s="185">
        <v>624578.4804</v>
      </c>
      <c r="N282" s="186">
        <v>290687.54511999997</v>
      </c>
      <c r="O282" s="187">
        <v>2372</v>
      </c>
      <c r="P282" s="159">
        <f t="shared" si="140"/>
        <v>15752383.028996881</v>
      </c>
      <c r="Q282" s="188">
        <v>303923</v>
      </c>
      <c r="R282" s="189"/>
      <c r="S282" s="190"/>
      <c r="U282" s="184"/>
      <c r="W282" s="82">
        <v>886</v>
      </c>
      <c r="X282" s="82" t="s">
        <v>706</v>
      </c>
      <c r="Y282" s="192">
        <v>12871</v>
      </c>
      <c r="Z282" s="192">
        <v>18820707.506422706</v>
      </c>
      <c r="AA282" s="192">
        <v>4181778.3966275328</v>
      </c>
      <c r="AB282" s="192">
        <v>-741222</v>
      </c>
      <c r="AD282" s="193">
        <f t="shared" si="158"/>
        <v>18079485.506422706</v>
      </c>
      <c r="AE282" s="194"/>
      <c r="AF282" s="149">
        <v>5710482.8765390348</v>
      </c>
      <c r="AG282" s="194"/>
      <c r="AH282" s="149">
        <f t="shared" si="159"/>
        <v>-183351.62631266654</v>
      </c>
      <c r="AI282" s="149">
        <v>-262235.4655402092</v>
      </c>
      <c r="AJ282" s="192"/>
      <c r="AK282" s="192">
        <f t="shared" si="160"/>
        <v>23606616.756649077</v>
      </c>
      <c r="AL282" s="195">
        <f t="shared" si="141"/>
        <v>1834.0934470242464</v>
      </c>
      <c r="AM282" s="194"/>
      <c r="AN282" s="149">
        <v>0</v>
      </c>
      <c r="AP282" s="147">
        <f t="shared" si="142"/>
        <v>-2744029.7653672211</v>
      </c>
      <c r="AQ282" s="148">
        <f t="shared" si="143"/>
        <v>-0.10413519695141255</v>
      </c>
      <c r="AR282" s="149">
        <f t="shared" si="161"/>
        <v>-213.19476073088501</v>
      </c>
      <c r="AT282" s="82">
        <v>886</v>
      </c>
      <c r="AU282" s="82" t="s">
        <v>706</v>
      </c>
      <c r="AV282" s="192">
        <v>12871</v>
      </c>
      <c r="AW282" s="192">
        <v>18701278.244581807</v>
      </c>
      <c r="AX282" s="192">
        <v>4207331.5333280666</v>
      </c>
      <c r="AY282" s="192">
        <v>-741222</v>
      </c>
      <c r="BA282" s="193">
        <f t="shared" si="162"/>
        <v>17960056.244581807</v>
      </c>
      <c r="BB282" s="194"/>
      <c r="BC282" s="149">
        <v>5710482.8765390348</v>
      </c>
      <c r="BD282" s="194"/>
      <c r="BE282" s="149">
        <v>-262235.4655402092</v>
      </c>
      <c r="BF282" s="192"/>
      <c r="BG282" s="192">
        <f t="shared" si="163"/>
        <v>23408303.655580632</v>
      </c>
      <c r="BH282" s="195">
        <f t="shared" si="144"/>
        <v>1818.6857008453603</v>
      </c>
      <c r="BI282" s="194"/>
      <c r="BJ282" s="149">
        <v>0</v>
      </c>
      <c r="BL282" s="147">
        <f t="shared" si="145"/>
        <v>-2942342.8664356656</v>
      </c>
      <c r="BM282" s="148">
        <f t="shared" si="146"/>
        <v>-0.1116611261882057</v>
      </c>
      <c r="BN282" s="149">
        <f t="shared" si="164"/>
        <v>-228.60250690977125</v>
      </c>
      <c r="BP282" s="82">
        <v>886</v>
      </c>
      <c r="BQ282" s="82" t="s">
        <v>706</v>
      </c>
      <c r="BR282" s="192">
        <v>12871</v>
      </c>
      <c r="BS282" s="192">
        <v>18868079.435836181</v>
      </c>
      <c r="BT282" s="192">
        <v>4362764.9573102994</v>
      </c>
      <c r="BU282" s="192">
        <v>-741222</v>
      </c>
      <c r="BW282" s="193">
        <f t="shared" si="165"/>
        <v>18126857.435836181</v>
      </c>
      <c r="BX282" s="194"/>
      <c r="BY282" s="149">
        <v>5649842.6940488173</v>
      </c>
      <c r="BZ282" s="194"/>
      <c r="CA282" s="149">
        <v>-1219501.5145447121</v>
      </c>
      <c r="CB282" s="192"/>
      <c r="CC282" s="192">
        <f t="shared" si="166"/>
        <v>22557198.615340289</v>
      </c>
      <c r="CD282" s="195">
        <f t="shared" si="147"/>
        <v>1752.5599110667615</v>
      </c>
      <c r="CE282" s="194"/>
      <c r="CF282" s="149">
        <v>0</v>
      </c>
      <c r="CH282" s="147">
        <f t="shared" si="148"/>
        <v>-3793447.9066760093</v>
      </c>
      <c r="CI282" s="148">
        <f t="shared" si="149"/>
        <v>-0.14396033522390184</v>
      </c>
      <c r="CJ282" s="149">
        <f t="shared" si="167"/>
        <v>-294.72829668836994</v>
      </c>
      <c r="CL282" s="82">
        <v>886</v>
      </c>
      <c r="CM282" s="82" t="s">
        <v>706</v>
      </c>
      <c r="CN282" s="192">
        <v>12871</v>
      </c>
      <c r="CO282" s="192">
        <v>18326878.853825994</v>
      </c>
      <c r="CP282" s="192">
        <v>4248105.0643047057</v>
      </c>
      <c r="CQ282" s="192">
        <v>-741222</v>
      </c>
      <c r="CS282" s="193">
        <f t="shared" si="150"/>
        <v>17585656.853825994</v>
      </c>
      <c r="CT282" s="194"/>
      <c r="CU282" s="149">
        <v>5649842.6940488173</v>
      </c>
      <c r="CV282" s="194"/>
      <c r="CW282" s="149">
        <v>-1219501.5145447121</v>
      </c>
      <c r="CX282" s="192"/>
      <c r="CY282" s="192">
        <f t="shared" si="151"/>
        <v>22015998.033330102</v>
      </c>
      <c r="CZ282" s="195">
        <f t="shared" si="152"/>
        <v>1710.5118509307824</v>
      </c>
      <c r="DA282" s="194"/>
      <c r="DB282" s="149">
        <v>0</v>
      </c>
      <c r="DD282" s="147">
        <f t="shared" si="153"/>
        <v>-4334648.4886861965</v>
      </c>
      <c r="DE282" s="148">
        <f t="shared" si="154"/>
        <v>-0.16449875281293547</v>
      </c>
      <c r="DF282" s="149">
        <f t="shared" si="155"/>
        <v>-336.77635682434902</v>
      </c>
      <c r="DH282" s="196">
        <v>508130.874962</v>
      </c>
      <c r="DI282" s="197">
        <v>696129.28019999992</v>
      </c>
      <c r="DJ282" s="198">
        <f t="shared" si="156"/>
        <v>187998.40523799992</v>
      </c>
      <c r="DL282" s="196" t="e">
        <f>#REF!+DJ282</f>
        <v>#REF!</v>
      </c>
      <c r="DM282" s="198" t="e">
        <f t="shared" si="157"/>
        <v>#REF!</v>
      </c>
      <c r="DN282" s="82">
        <v>886</v>
      </c>
      <c r="DO282" s="82" t="s">
        <v>851</v>
      </c>
      <c r="DP282" s="192">
        <v>13021</v>
      </c>
      <c r="DQ282" s="192">
        <v>21549287.40446604</v>
      </c>
      <c r="DR282" s="192">
        <v>4248105.0643047057</v>
      </c>
      <c r="DS282" s="192">
        <v>-675530</v>
      </c>
      <c r="DU282" s="193">
        <v>20808065.40446604</v>
      </c>
      <c r="DV282" s="194"/>
      <c r="DW282" s="149">
        <v>5299533.610282721</v>
      </c>
      <c r="DX282" s="194"/>
      <c r="DY282" s="149">
        <v>243047.50726753837</v>
      </c>
      <c r="DZ282" s="192"/>
      <c r="EA282" s="192">
        <v>26350646.522016298</v>
      </c>
      <c r="EB282" s="195">
        <v>2023.7037494828583</v>
      </c>
      <c r="ED282" s="196"/>
      <c r="EE282" s="197"/>
      <c r="EF282" s="198">
        <v>187998.40523799992</v>
      </c>
      <c r="EH282" s="196">
        <v>26538644.927254297</v>
      </c>
      <c r="EI282" s="198">
        <v>2211553.7439378579</v>
      </c>
      <c r="EK282" s="199">
        <v>4</v>
      </c>
    </row>
    <row r="283" spans="1:141" ht="13.8" x14ac:dyDescent="0.25">
      <c r="A283" s="30">
        <v>889</v>
      </c>
      <c r="B283" s="235" t="s">
        <v>326</v>
      </c>
      <c r="C283" s="180">
        <v>2676</v>
      </c>
      <c r="D283" s="180">
        <v>10227634.047055377</v>
      </c>
      <c r="E283" s="181">
        <v>2658958.2041497533</v>
      </c>
      <c r="F283" s="182">
        <v>261635</v>
      </c>
      <c r="G283" s="181">
        <f t="shared" si="168"/>
        <v>10489269.047055377</v>
      </c>
      <c r="H283" s="183">
        <f t="shared" si="137"/>
        <v>3919.7567440416205</v>
      </c>
      <c r="I283" s="184">
        <v>1570492.7888722559</v>
      </c>
      <c r="J283" s="181">
        <f t="shared" si="138"/>
        <v>12059761.835927632</v>
      </c>
      <c r="K283" s="183">
        <f t="shared" si="139"/>
        <v>4506.6374573720595</v>
      </c>
      <c r="L283" s="185">
        <v>41254.472000000009</v>
      </c>
      <c r="M283" s="185">
        <v>179314.69639999999</v>
      </c>
      <c r="N283" s="186">
        <v>138060.22439999998</v>
      </c>
      <c r="O283" s="187">
        <v>380</v>
      </c>
      <c r="P283" s="159">
        <f t="shared" si="140"/>
        <v>12198202.060327632</v>
      </c>
      <c r="Q283" s="188">
        <v>183792</v>
      </c>
      <c r="R283" s="189"/>
      <c r="S283" s="190"/>
      <c r="U283" s="184"/>
      <c r="W283" s="82">
        <v>887</v>
      </c>
      <c r="X283" s="82" t="s">
        <v>707</v>
      </c>
      <c r="Y283" s="192">
        <v>4688</v>
      </c>
      <c r="Z283" s="192">
        <v>12747129.614286304</v>
      </c>
      <c r="AA283" s="192">
        <v>4413125.5490914397</v>
      </c>
      <c r="AB283" s="192">
        <v>-357221</v>
      </c>
      <c r="AD283" s="193">
        <f t="shared" si="158"/>
        <v>12389908.614286304</v>
      </c>
      <c r="AE283" s="194"/>
      <c r="AF283" s="149">
        <v>3025320.9621998342</v>
      </c>
      <c r="AG283" s="194"/>
      <c r="AH283" s="149">
        <f t="shared" si="159"/>
        <v>-59845.294313159247</v>
      </c>
      <c r="AI283" s="149">
        <v>-85592.688378123115</v>
      </c>
      <c r="AJ283" s="192"/>
      <c r="AK283" s="192">
        <f t="shared" si="160"/>
        <v>15355384.282172978</v>
      </c>
      <c r="AL283" s="195">
        <f t="shared" si="141"/>
        <v>3275.465930497649</v>
      </c>
      <c r="AM283" s="194"/>
      <c r="AN283" s="149">
        <v>0</v>
      </c>
      <c r="AP283" s="147">
        <f t="shared" si="142"/>
        <v>-773167.50784521736</v>
      </c>
      <c r="AQ283" s="148">
        <f t="shared" si="143"/>
        <v>-4.7937813506834709E-2</v>
      </c>
      <c r="AR283" s="149">
        <f t="shared" si="161"/>
        <v>-164.92480969394569</v>
      </c>
      <c r="AT283" s="82">
        <v>887</v>
      </c>
      <c r="AU283" s="82" t="s">
        <v>707</v>
      </c>
      <c r="AV283" s="192">
        <v>4688</v>
      </c>
      <c r="AW283" s="192">
        <v>12724755.35920891</v>
      </c>
      <c r="AX283" s="192">
        <v>4434346.9170019533</v>
      </c>
      <c r="AY283" s="192">
        <v>-357221</v>
      </c>
      <c r="BA283" s="193">
        <f t="shared" si="162"/>
        <v>12367534.35920891</v>
      </c>
      <c r="BB283" s="194"/>
      <c r="BC283" s="149">
        <v>3025320.9621998342</v>
      </c>
      <c r="BD283" s="194"/>
      <c r="BE283" s="149">
        <v>-85592.688378123115</v>
      </c>
      <c r="BF283" s="192"/>
      <c r="BG283" s="192">
        <f t="shared" si="163"/>
        <v>15307262.633030621</v>
      </c>
      <c r="BH283" s="195">
        <f t="shared" si="144"/>
        <v>3265.2010735986819</v>
      </c>
      <c r="BI283" s="194"/>
      <c r="BJ283" s="149">
        <v>0</v>
      </c>
      <c r="BL283" s="147">
        <f t="shared" si="145"/>
        <v>-821289.15698757395</v>
      </c>
      <c r="BM283" s="148">
        <f t="shared" si="146"/>
        <v>-5.0921444633104745E-2</v>
      </c>
      <c r="BN283" s="149">
        <f t="shared" si="164"/>
        <v>-175.18966659291254</v>
      </c>
      <c r="BP283" s="82">
        <v>887</v>
      </c>
      <c r="BQ283" s="82" t="s">
        <v>707</v>
      </c>
      <c r="BR283" s="192">
        <v>4688</v>
      </c>
      <c r="BS283" s="192">
        <v>12774241.858713794</v>
      </c>
      <c r="BT283" s="192">
        <v>4481200.578882141</v>
      </c>
      <c r="BU283" s="192">
        <v>-357221</v>
      </c>
      <c r="BW283" s="193">
        <f t="shared" si="165"/>
        <v>12417020.858713794</v>
      </c>
      <c r="BX283" s="194"/>
      <c r="BY283" s="149">
        <v>3020881.417029235</v>
      </c>
      <c r="BZ283" s="194"/>
      <c r="CA283" s="149">
        <v>-398040.79473403574</v>
      </c>
      <c r="CB283" s="192"/>
      <c r="CC283" s="192">
        <f t="shared" si="166"/>
        <v>15039861.481008993</v>
      </c>
      <c r="CD283" s="195">
        <f t="shared" si="147"/>
        <v>3208.1615787135224</v>
      </c>
      <c r="CE283" s="194"/>
      <c r="CF283" s="149">
        <v>0</v>
      </c>
      <c r="CH283" s="147">
        <f t="shared" si="148"/>
        <v>-1088690.3090092018</v>
      </c>
      <c r="CI283" s="148">
        <f t="shared" si="149"/>
        <v>-6.7500809941471729E-2</v>
      </c>
      <c r="CJ283" s="149">
        <f t="shared" si="167"/>
        <v>-232.22916147807206</v>
      </c>
      <c r="CL283" s="82">
        <v>887</v>
      </c>
      <c r="CM283" s="82" t="s">
        <v>707</v>
      </c>
      <c r="CN283" s="192">
        <v>4688</v>
      </c>
      <c r="CO283" s="192">
        <v>12340500.839309609</v>
      </c>
      <c r="CP283" s="192">
        <v>4395191.9788612025</v>
      </c>
      <c r="CQ283" s="192">
        <v>-357221</v>
      </c>
      <c r="CS283" s="193">
        <f t="shared" si="150"/>
        <v>11983279.839309609</v>
      </c>
      <c r="CT283" s="194"/>
      <c r="CU283" s="149">
        <v>3020881.417029235</v>
      </c>
      <c r="CV283" s="194"/>
      <c r="CW283" s="149">
        <v>-398040.79473403574</v>
      </c>
      <c r="CX283" s="192"/>
      <c r="CY283" s="192">
        <f t="shared" si="151"/>
        <v>14606120.461604808</v>
      </c>
      <c r="CZ283" s="195">
        <f t="shared" si="152"/>
        <v>3115.6400302058037</v>
      </c>
      <c r="DA283" s="194"/>
      <c r="DB283" s="149">
        <v>0</v>
      </c>
      <c r="DD283" s="147">
        <f t="shared" si="153"/>
        <v>-1522431.3284133878</v>
      </c>
      <c r="DE283" s="148">
        <f t="shared" si="154"/>
        <v>-9.4393554252999071E-2</v>
      </c>
      <c r="DF283" s="149">
        <f t="shared" si="155"/>
        <v>-324.75070998579088</v>
      </c>
      <c r="DH283" s="196">
        <v>276072.82858000003</v>
      </c>
      <c r="DI283" s="197">
        <v>627005.72249999992</v>
      </c>
      <c r="DJ283" s="198">
        <f t="shared" si="156"/>
        <v>350932.89391999989</v>
      </c>
      <c r="DL283" s="196" t="e">
        <f>#REF!+DJ283</f>
        <v>#REF!</v>
      </c>
      <c r="DM283" s="198" t="e">
        <f t="shared" si="157"/>
        <v>#REF!</v>
      </c>
      <c r="DN283" s="82">
        <v>887</v>
      </c>
      <c r="DO283" s="82" t="s">
        <v>325</v>
      </c>
      <c r="DP283" s="192">
        <v>4792</v>
      </c>
      <c r="DQ283" s="192">
        <v>13563967.879915878</v>
      </c>
      <c r="DR283" s="192">
        <v>4395191.9788612025</v>
      </c>
      <c r="DS283" s="192">
        <v>-319546</v>
      </c>
      <c r="DU283" s="193">
        <v>13206746.879915878</v>
      </c>
      <c r="DV283" s="194"/>
      <c r="DW283" s="149">
        <v>2842475.1021429366</v>
      </c>
      <c r="DX283" s="194"/>
      <c r="DY283" s="149">
        <v>79329.807959378842</v>
      </c>
      <c r="DZ283" s="192"/>
      <c r="EA283" s="192">
        <v>16128551.790018195</v>
      </c>
      <c r="EB283" s="195">
        <v>3365.7244970822612</v>
      </c>
      <c r="ED283" s="196"/>
      <c r="EE283" s="197"/>
      <c r="EF283" s="198">
        <v>350932.89391999989</v>
      </c>
      <c r="EH283" s="196">
        <v>16479484.683938196</v>
      </c>
      <c r="EI283" s="198">
        <v>1373290.3903281831</v>
      </c>
      <c r="EK283" s="199">
        <v>6</v>
      </c>
    </row>
    <row r="284" spans="1:141" ht="13.8" x14ac:dyDescent="0.25">
      <c r="A284" s="30">
        <v>890</v>
      </c>
      <c r="B284" s="235" t="s">
        <v>327</v>
      </c>
      <c r="C284" s="180">
        <v>1212</v>
      </c>
      <c r="D284" s="180">
        <v>6647294.3315319</v>
      </c>
      <c r="E284" s="181">
        <v>731088.57163781021</v>
      </c>
      <c r="F284" s="200">
        <v>4264</v>
      </c>
      <c r="G284" s="181">
        <f t="shared" si="168"/>
        <v>6651558.3315319</v>
      </c>
      <c r="H284" s="183">
        <f t="shared" si="137"/>
        <v>5488.0844319570133</v>
      </c>
      <c r="I284" s="184">
        <v>682041.46551754989</v>
      </c>
      <c r="J284" s="181">
        <f t="shared" si="138"/>
        <v>7333599.7970494498</v>
      </c>
      <c r="K284" s="183">
        <f t="shared" si="139"/>
        <v>6050.824915057302</v>
      </c>
      <c r="L284" s="185">
        <v>11380.544000000002</v>
      </c>
      <c r="M284" s="185">
        <v>64157.816800000008</v>
      </c>
      <c r="N284" s="186">
        <v>52777.272800000006</v>
      </c>
      <c r="O284" s="187">
        <v>1591</v>
      </c>
      <c r="P284" s="159">
        <f t="shared" si="140"/>
        <v>7387968.0698494501</v>
      </c>
      <c r="Q284" s="188">
        <v>103607</v>
      </c>
      <c r="R284" s="189"/>
      <c r="S284" s="190"/>
      <c r="U284" s="184"/>
      <c r="W284" s="82">
        <v>889</v>
      </c>
      <c r="X284" s="82" t="s">
        <v>708</v>
      </c>
      <c r="Y284" s="192">
        <v>2676</v>
      </c>
      <c r="Z284" s="192">
        <v>10228388.907536168</v>
      </c>
      <c r="AA284" s="192">
        <v>2658958.2041497524</v>
      </c>
      <c r="AB284" s="192">
        <v>423811</v>
      </c>
      <c r="AD284" s="193">
        <f t="shared" si="158"/>
        <v>10652199.907536168</v>
      </c>
      <c r="AE284" s="194"/>
      <c r="AF284" s="149">
        <v>1614078.247746377</v>
      </c>
      <c r="AG284" s="194"/>
      <c r="AH284" s="149">
        <f t="shared" si="159"/>
        <v>-44836.426044707994</v>
      </c>
      <c r="AI284" s="149">
        <v>-64126.516319756796</v>
      </c>
      <c r="AJ284" s="192"/>
      <c r="AK284" s="192">
        <f t="shared" si="160"/>
        <v>12221441.729237836</v>
      </c>
      <c r="AL284" s="195">
        <f t="shared" si="141"/>
        <v>4567.0559526299839</v>
      </c>
      <c r="AM284" s="194"/>
      <c r="AN284" s="149">
        <v>0</v>
      </c>
      <c r="AP284" s="147">
        <f t="shared" si="142"/>
        <v>-580993.89057230391</v>
      </c>
      <c r="AQ284" s="148">
        <f t="shared" si="143"/>
        <v>-4.5381512379823241E-2</v>
      </c>
      <c r="AR284" s="149">
        <f t="shared" si="161"/>
        <v>-217.11281411521074</v>
      </c>
      <c r="AT284" s="82">
        <v>889</v>
      </c>
      <c r="AU284" s="82" t="s">
        <v>708</v>
      </c>
      <c r="AV284" s="192">
        <v>2676</v>
      </c>
      <c r="AW284" s="192">
        <v>10203103.645240687</v>
      </c>
      <c r="AX284" s="192">
        <v>2653522.2748876042</v>
      </c>
      <c r="AY284" s="192">
        <v>423811</v>
      </c>
      <c r="BA284" s="193">
        <f t="shared" si="162"/>
        <v>10626914.645240687</v>
      </c>
      <c r="BB284" s="194"/>
      <c r="BC284" s="149">
        <v>1614078.247746377</v>
      </c>
      <c r="BD284" s="194"/>
      <c r="BE284" s="149">
        <v>-64126.516319756796</v>
      </c>
      <c r="BF284" s="192"/>
      <c r="BG284" s="192">
        <f t="shared" si="163"/>
        <v>12176866.376667306</v>
      </c>
      <c r="BH284" s="195">
        <f t="shared" si="144"/>
        <v>4550.3984965124464</v>
      </c>
      <c r="BI284" s="194"/>
      <c r="BJ284" s="149">
        <v>0</v>
      </c>
      <c r="BL284" s="147">
        <f t="shared" si="145"/>
        <v>-625569.24314283393</v>
      </c>
      <c r="BM284" s="148">
        <f t="shared" si="146"/>
        <v>-4.8863299275244562E-2</v>
      </c>
      <c r="BN284" s="149">
        <f t="shared" si="164"/>
        <v>-233.77027023274812</v>
      </c>
      <c r="BP284" s="82">
        <v>889</v>
      </c>
      <c r="BQ284" s="82" t="s">
        <v>708</v>
      </c>
      <c r="BR284" s="192">
        <v>2676</v>
      </c>
      <c r="BS284" s="192">
        <v>10242580.346933441</v>
      </c>
      <c r="BT284" s="192">
        <v>2692476.6796151721</v>
      </c>
      <c r="BU284" s="192">
        <v>423811</v>
      </c>
      <c r="BW284" s="193">
        <f t="shared" si="165"/>
        <v>10666391.346933441</v>
      </c>
      <c r="BX284" s="194"/>
      <c r="BY284" s="149">
        <v>1607468.777500849</v>
      </c>
      <c r="BZ284" s="194"/>
      <c r="CA284" s="149">
        <v>-298214.36857642984</v>
      </c>
      <c r="CB284" s="192"/>
      <c r="CC284" s="192">
        <f t="shared" si="166"/>
        <v>11975645.755857861</v>
      </c>
      <c r="CD284" s="195">
        <f t="shared" si="147"/>
        <v>4475.203944640456</v>
      </c>
      <c r="CE284" s="194"/>
      <c r="CF284" s="149">
        <v>0</v>
      </c>
      <c r="CH284" s="147">
        <f t="shared" si="148"/>
        <v>-826789.86395227909</v>
      </c>
      <c r="CI284" s="148">
        <f t="shared" si="149"/>
        <v>-6.458066953079826E-2</v>
      </c>
      <c r="CJ284" s="149">
        <f t="shared" si="167"/>
        <v>-308.96482210473806</v>
      </c>
      <c r="CL284" s="82">
        <v>889</v>
      </c>
      <c r="CM284" s="82" t="s">
        <v>708</v>
      </c>
      <c r="CN284" s="192">
        <v>2676</v>
      </c>
      <c r="CO284" s="192">
        <v>10220539.43116891</v>
      </c>
      <c r="CP284" s="192">
        <v>2612196.2053560172</v>
      </c>
      <c r="CQ284" s="192">
        <v>423811</v>
      </c>
      <c r="CS284" s="193">
        <f t="shared" si="150"/>
        <v>10644350.43116891</v>
      </c>
      <c r="CT284" s="194"/>
      <c r="CU284" s="149">
        <v>1607468.777500849</v>
      </c>
      <c r="CV284" s="194"/>
      <c r="CW284" s="149">
        <v>-298214.36857642984</v>
      </c>
      <c r="CX284" s="192"/>
      <c r="CY284" s="192">
        <f t="shared" si="151"/>
        <v>11953604.84009333</v>
      </c>
      <c r="CZ284" s="195">
        <f t="shared" si="152"/>
        <v>4466.9674290333814</v>
      </c>
      <c r="DA284" s="194"/>
      <c r="DB284" s="149">
        <v>0</v>
      </c>
      <c r="DD284" s="147">
        <f t="shared" si="153"/>
        <v>-848830.77971681021</v>
      </c>
      <c r="DE284" s="148">
        <f t="shared" si="154"/>
        <v>-6.6302288480432001E-2</v>
      </c>
      <c r="DF284" s="149">
        <f t="shared" si="155"/>
        <v>-317.20133771181247</v>
      </c>
      <c r="DH284" s="196">
        <v>57093.203999999998</v>
      </c>
      <c r="DI284" s="197">
        <v>190582.55240000002</v>
      </c>
      <c r="DJ284" s="198">
        <f t="shared" si="156"/>
        <v>133489.34840000002</v>
      </c>
      <c r="DL284" s="196" t="e">
        <f>#REF!+DJ284</f>
        <v>#REF!</v>
      </c>
      <c r="DM284" s="198" t="e">
        <f t="shared" si="157"/>
        <v>#REF!</v>
      </c>
      <c r="DN284" s="82">
        <v>889</v>
      </c>
      <c r="DO284" s="82" t="s">
        <v>326</v>
      </c>
      <c r="DP284" s="192">
        <v>2702</v>
      </c>
      <c r="DQ284" s="192">
        <v>10804467.909259487</v>
      </c>
      <c r="DR284" s="192">
        <v>2612196.2053560158</v>
      </c>
      <c r="DS284" s="192">
        <v>479094</v>
      </c>
      <c r="DU284" s="193">
        <v>11228278.909259487</v>
      </c>
      <c r="DV284" s="194"/>
      <c r="DW284" s="149">
        <v>1514722.3758099275</v>
      </c>
      <c r="DX284" s="194"/>
      <c r="DY284" s="149">
        <v>59434.334740725913</v>
      </c>
      <c r="DZ284" s="192"/>
      <c r="EA284" s="192">
        <v>12802435.61981014</v>
      </c>
      <c r="EB284" s="195">
        <v>4738.1330939341742</v>
      </c>
      <c r="ED284" s="196"/>
      <c r="EE284" s="197"/>
      <c r="EF284" s="198">
        <v>133489.34840000002</v>
      </c>
      <c r="EH284" s="196">
        <v>12935924.96821014</v>
      </c>
      <c r="EI284" s="198">
        <v>1077993.747350845</v>
      </c>
      <c r="EK284" s="199">
        <v>17</v>
      </c>
    </row>
    <row r="285" spans="1:141" ht="13.8" x14ac:dyDescent="0.25">
      <c r="A285" s="30">
        <v>892</v>
      </c>
      <c r="B285" s="235" t="s">
        <v>328</v>
      </c>
      <c r="C285" s="180">
        <v>3681</v>
      </c>
      <c r="D285" s="180">
        <v>9695923.2697462253</v>
      </c>
      <c r="E285" s="181">
        <v>3686918.9329307135</v>
      </c>
      <c r="F285" s="200">
        <v>-661910</v>
      </c>
      <c r="G285" s="181">
        <f t="shared" si="168"/>
        <v>9034013.2697462253</v>
      </c>
      <c r="H285" s="183">
        <f t="shared" si="137"/>
        <v>2454.2280004743889</v>
      </c>
      <c r="I285" s="184">
        <v>1677103.9546640599</v>
      </c>
      <c r="J285" s="181">
        <f t="shared" si="138"/>
        <v>10711117.224410284</v>
      </c>
      <c r="K285" s="183">
        <f t="shared" si="139"/>
        <v>2909.8389634366436</v>
      </c>
      <c r="L285" s="185">
        <v>62905.95696000001</v>
      </c>
      <c r="M285" s="185">
        <v>103918.59240000001</v>
      </c>
      <c r="N285" s="186">
        <v>41012.635439999998</v>
      </c>
      <c r="O285" s="187">
        <v>1475</v>
      </c>
      <c r="P285" s="159">
        <f t="shared" si="140"/>
        <v>10753604.859850284</v>
      </c>
      <c r="Q285" s="188">
        <v>228613</v>
      </c>
      <c r="R285" s="189"/>
      <c r="S285" s="190"/>
      <c r="U285" s="184"/>
      <c r="W285" s="82">
        <v>890</v>
      </c>
      <c r="X285" s="82" t="s">
        <v>709</v>
      </c>
      <c r="Y285" s="192">
        <v>1212</v>
      </c>
      <c r="Z285" s="192">
        <v>6646481.0014850106</v>
      </c>
      <c r="AA285" s="192">
        <v>731088.57163781021</v>
      </c>
      <c r="AB285" s="192">
        <v>142801</v>
      </c>
      <c r="AD285" s="193">
        <f t="shared" si="158"/>
        <v>6789282.0014850106</v>
      </c>
      <c r="AE285" s="194"/>
      <c r="AF285" s="149">
        <v>704560.26394314785</v>
      </c>
      <c r="AG285" s="194"/>
      <c r="AH285" s="149">
        <f t="shared" si="159"/>
        <v>-17892.081328043932</v>
      </c>
      <c r="AI285" s="149">
        <v>-25589.837248248885</v>
      </c>
      <c r="AJ285" s="192"/>
      <c r="AK285" s="192">
        <f t="shared" si="160"/>
        <v>7475950.1841001147</v>
      </c>
      <c r="AL285" s="195">
        <f t="shared" si="141"/>
        <v>6168.2757294555404</v>
      </c>
      <c r="AM285" s="194"/>
      <c r="AN285" s="149">
        <v>0</v>
      </c>
      <c r="AP285" s="147">
        <f t="shared" si="142"/>
        <v>-231652.54317139927</v>
      </c>
      <c r="AQ285" s="148">
        <f t="shared" si="143"/>
        <v>-3.0055070476291156E-2</v>
      </c>
      <c r="AR285" s="149">
        <f t="shared" si="161"/>
        <v>-191.13246136254065</v>
      </c>
      <c r="AT285" s="82">
        <v>890</v>
      </c>
      <c r="AU285" s="82" t="s">
        <v>709</v>
      </c>
      <c r="AV285" s="192">
        <v>1212</v>
      </c>
      <c r="AW285" s="192">
        <v>6716296.3196868049</v>
      </c>
      <c r="AX285" s="192">
        <v>817967.16264118359</v>
      </c>
      <c r="AY285" s="192">
        <v>142801</v>
      </c>
      <c r="BA285" s="193">
        <f t="shared" si="162"/>
        <v>6859097.3196868049</v>
      </c>
      <c r="BB285" s="194"/>
      <c r="BC285" s="149">
        <v>704560.26394314785</v>
      </c>
      <c r="BD285" s="194"/>
      <c r="BE285" s="149">
        <v>-25589.837248248885</v>
      </c>
      <c r="BF285" s="192"/>
      <c r="BG285" s="192">
        <f t="shared" si="163"/>
        <v>7538067.7463817038</v>
      </c>
      <c r="BH285" s="195">
        <f t="shared" si="144"/>
        <v>6219.527843549261</v>
      </c>
      <c r="BI285" s="194"/>
      <c r="BJ285" s="149">
        <v>0</v>
      </c>
      <c r="BL285" s="147">
        <f t="shared" si="145"/>
        <v>-169534.98088981025</v>
      </c>
      <c r="BM285" s="148">
        <f t="shared" si="146"/>
        <v>-2.1995812042822492E-2</v>
      </c>
      <c r="BN285" s="149">
        <f t="shared" si="164"/>
        <v>-139.88034726882034</v>
      </c>
      <c r="BP285" s="82">
        <v>890</v>
      </c>
      <c r="BQ285" s="82" t="s">
        <v>709</v>
      </c>
      <c r="BR285" s="192">
        <v>1212</v>
      </c>
      <c r="BS285" s="192">
        <v>6638369.3768884307</v>
      </c>
      <c r="BT285" s="192">
        <v>739150.35730340926</v>
      </c>
      <c r="BU285" s="192">
        <v>142801</v>
      </c>
      <c r="BW285" s="193">
        <f t="shared" si="165"/>
        <v>6781170.3768884307</v>
      </c>
      <c r="BX285" s="194"/>
      <c r="BY285" s="149">
        <v>703208.81069413491</v>
      </c>
      <c r="BZ285" s="194"/>
      <c r="CA285" s="149">
        <v>-119003.1455772224</v>
      </c>
      <c r="CB285" s="192"/>
      <c r="CC285" s="192">
        <f t="shared" si="166"/>
        <v>7365376.0420053434</v>
      </c>
      <c r="CD285" s="195">
        <f t="shared" si="147"/>
        <v>6077.0429389483033</v>
      </c>
      <c r="CE285" s="194"/>
      <c r="CF285" s="149">
        <v>0</v>
      </c>
      <c r="CH285" s="147">
        <f t="shared" si="148"/>
        <v>-342226.68526617065</v>
      </c>
      <c r="CI285" s="148">
        <f t="shared" si="149"/>
        <v>-4.4401183788998766E-2</v>
      </c>
      <c r="CJ285" s="149">
        <f t="shared" si="167"/>
        <v>-282.36525186977775</v>
      </c>
      <c r="CL285" s="82">
        <v>890</v>
      </c>
      <c r="CM285" s="82" t="s">
        <v>709</v>
      </c>
      <c r="CN285" s="192">
        <v>1212</v>
      </c>
      <c r="CO285" s="192">
        <v>6646261.3186789462</v>
      </c>
      <c r="CP285" s="192">
        <v>787541.06993160793</v>
      </c>
      <c r="CQ285" s="192">
        <v>142801</v>
      </c>
      <c r="CS285" s="193">
        <f t="shared" si="150"/>
        <v>6789062.3186789462</v>
      </c>
      <c r="CT285" s="194"/>
      <c r="CU285" s="149">
        <v>703208.81069413491</v>
      </c>
      <c r="CV285" s="194"/>
      <c r="CW285" s="149">
        <v>-119003.1455772224</v>
      </c>
      <c r="CX285" s="192"/>
      <c r="CY285" s="192">
        <f t="shared" si="151"/>
        <v>7373267.9837958589</v>
      </c>
      <c r="CZ285" s="195">
        <f t="shared" si="152"/>
        <v>6083.5544420757915</v>
      </c>
      <c r="DA285" s="194"/>
      <c r="DB285" s="149">
        <v>0</v>
      </c>
      <c r="DD285" s="147">
        <f t="shared" si="153"/>
        <v>-334334.74347565509</v>
      </c>
      <c r="DE285" s="148">
        <f t="shared" si="154"/>
        <v>-4.3377267265305636E-2</v>
      </c>
      <c r="DF285" s="149">
        <f t="shared" si="155"/>
        <v>-275.85374874228967</v>
      </c>
      <c r="DH285" s="196">
        <v>21749.792000000001</v>
      </c>
      <c r="DI285" s="197">
        <v>48937.032000000007</v>
      </c>
      <c r="DJ285" s="198">
        <f t="shared" si="156"/>
        <v>27187.240000000005</v>
      </c>
      <c r="DL285" s="196" t="e">
        <f>#REF!+DJ285</f>
        <v>#REF!</v>
      </c>
      <c r="DM285" s="198" t="e">
        <f t="shared" si="157"/>
        <v>#REF!</v>
      </c>
      <c r="DN285" s="82">
        <v>890</v>
      </c>
      <c r="DO285" s="82" t="s">
        <v>327</v>
      </c>
      <c r="DP285" s="192">
        <v>1232</v>
      </c>
      <c r="DQ285" s="192">
        <v>6880979.7748303907</v>
      </c>
      <c r="DR285" s="192">
        <v>787541.06993160793</v>
      </c>
      <c r="DS285" s="192">
        <v>301309</v>
      </c>
      <c r="DU285" s="193">
        <v>7023780.7748303907</v>
      </c>
      <c r="DV285" s="194"/>
      <c r="DW285" s="149">
        <v>660104.5422736418</v>
      </c>
      <c r="DX285" s="194"/>
      <c r="DY285" s="149">
        <v>23717.410167481579</v>
      </c>
      <c r="DZ285" s="192"/>
      <c r="EA285" s="192">
        <v>7707602.727271514</v>
      </c>
      <c r="EB285" s="195">
        <v>6256.1710448632421</v>
      </c>
      <c r="ED285" s="196"/>
      <c r="EE285" s="197"/>
      <c r="EF285" s="198">
        <v>27187.240000000005</v>
      </c>
      <c r="EH285" s="196">
        <v>7734789.9672715142</v>
      </c>
      <c r="EI285" s="198">
        <v>644565.83060595952</v>
      </c>
      <c r="EK285" s="199">
        <v>19</v>
      </c>
    </row>
    <row r="286" spans="1:141" ht="13.8" x14ac:dyDescent="0.25">
      <c r="A286" s="30">
        <v>893</v>
      </c>
      <c r="B286" s="235" t="s">
        <v>852</v>
      </c>
      <c r="C286" s="180">
        <v>7464</v>
      </c>
      <c r="D286" s="180">
        <v>18414880.002528887</v>
      </c>
      <c r="E286" s="181">
        <v>4776538.9349755077</v>
      </c>
      <c r="F286" s="200">
        <v>-208935</v>
      </c>
      <c r="G286" s="181">
        <f t="shared" si="168"/>
        <v>18205945.002528887</v>
      </c>
      <c r="H286" s="183">
        <f t="shared" si="137"/>
        <v>2439.1673368875786</v>
      </c>
      <c r="I286" s="184">
        <v>4304765.9787138775</v>
      </c>
      <c r="J286" s="181">
        <f t="shared" si="138"/>
        <v>22510710.981242765</v>
      </c>
      <c r="K286" s="183">
        <f t="shared" si="139"/>
        <v>3015.9044722994058</v>
      </c>
      <c r="L286" s="185">
        <v>220498.04</v>
      </c>
      <c r="M286" s="185">
        <v>42677.039999999994</v>
      </c>
      <c r="N286" s="186">
        <v>-177821</v>
      </c>
      <c r="O286" s="187">
        <v>2051</v>
      </c>
      <c r="P286" s="159">
        <f t="shared" si="140"/>
        <v>22334940.981242765</v>
      </c>
      <c r="Q286" s="188">
        <v>289501</v>
      </c>
      <c r="R286" s="189"/>
      <c r="S286" s="190"/>
      <c r="U286" s="184"/>
      <c r="W286" s="82">
        <v>892</v>
      </c>
      <c r="X286" s="82" t="s">
        <v>710</v>
      </c>
      <c r="Y286" s="192">
        <v>3681</v>
      </c>
      <c r="Z286" s="192">
        <v>9700909.4727149215</v>
      </c>
      <c r="AA286" s="192">
        <v>3686918.9329307121</v>
      </c>
      <c r="AB286" s="192">
        <v>-568142</v>
      </c>
      <c r="AD286" s="193">
        <f t="shared" si="158"/>
        <v>9132767.4727149215</v>
      </c>
      <c r="AE286" s="194"/>
      <c r="AF286" s="149">
        <v>1721574.4659901396</v>
      </c>
      <c r="AG286" s="194"/>
      <c r="AH286" s="149">
        <f t="shared" si="159"/>
        <v>-47928.393046016397</v>
      </c>
      <c r="AI286" s="149">
        <v>-68548.748193721127</v>
      </c>
      <c r="AJ286" s="192"/>
      <c r="AK286" s="192">
        <f t="shared" si="160"/>
        <v>10806413.545659045</v>
      </c>
      <c r="AL286" s="195">
        <f t="shared" si="141"/>
        <v>2935.7276679323677</v>
      </c>
      <c r="AM286" s="194"/>
      <c r="AN286" s="149">
        <v>0</v>
      </c>
      <c r="AP286" s="147">
        <f t="shared" si="142"/>
        <v>-393811.79898159392</v>
      </c>
      <c r="AQ286" s="148">
        <f t="shared" si="143"/>
        <v>-3.5161060323668822E-2</v>
      </c>
      <c r="AR286" s="149">
        <f t="shared" si="161"/>
        <v>-106.98500379831403</v>
      </c>
      <c r="AT286" s="82">
        <v>892</v>
      </c>
      <c r="AU286" s="82" t="s">
        <v>710</v>
      </c>
      <c r="AV286" s="192">
        <v>3681</v>
      </c>
      <c r="AW286" s="192">
        <v>9679792.8428816237</v>
      </c>
      <c r="AX286" s="192">
        <v>3695968.3045699229</v>
      </c>
      <c r="AY286" s="192">
        <v>-568142</v>
      </c>
      <c r="BA286" s="193">
        <f t="shared" si="162"/>
        <v>9111650.8428816237</v>
      </c>
      <c r="BB286" s="194"/>
      <c r="BC286" s="149">
        <v>1721574.4659901396</v>
      </c>
      <c r="BD286" s="194"/>
      <c r="BE286" s="149">
        <v>-68548.748193721127</v>
      </c>
      <c r="BF286" s="192"/>
      <c r="BG286" s="192">
        <f t="shared" si="163"/>
        <v>10764676.560678042</v>
      </c>
      <c r="BH286" s="195">
        <f t="shared" si="144"/>
        <v>2924.3891770383161</v>
      </c>
      <c r="BI286" s="194"/>
      <c r="BJ286" s="149">
        <v>0</v>
      </c>
      <c r="BL286" s="147">
        <f t="shared" si="145"/>
        <v>-435548.78396259621</v>
      </c>
      <c r="BM286" s="148">
        <f t="shared" si="146"/>
        <v>-3.8887501863612804E-2</v>
      </c>
      <c r="BN286" s="149">
        <f t="shared" si="164"/>
        <v>-118.32349469236517</v>
      </c>
      <c r="BP286" s="82">
        <v>892</v>
      </c>
      <c r="BQ286" s="82" t="s">
        <v>710</v>
      </c>
      <c r="BR286" s="192">
        <v>3681</v>
      </c>
      <c r="BS286" s="192">
        <v>9690272.6203119084</v>
      </c>
      <c r="BT286" s="192">
        <v>3706264.4244171963</v>
      </c>
      <c r="BU286" s="192">
        <v>-568142</v>
      </c>
      <c r="BW286" s="193">
        <f t="shared" si="165"/>
        <v>9122130.6203119084</v>
      </c>
      <c r="BX286" s="194"/>
      <c r="BY286" s="149">
        <v>1705778.0644324049</v>
      </c>
      <c r="BZ286" s="194"/>
      <c r="CA286" s="149">
        <v>-318779.54444559728</v>
      </c>
      <c r="CB286" s="192"/>
      <c r="CC286" s="192">
        <f t="shared" si="166"/>
        <v>10509129.140298717</v>
      </c>
      <c r="CD286" s="195">
        <f t="shared" si="147"/>
        <v>2854.9658082854435</v>
      </c>
      <c r="CE286" s="194"/>
      <c r="CF286" s="149">
        <v>0</v>
      </c>
      <c r="CH286" s="147">
        <f t="shared" si="148"/>
        <v>-691096.20434192196</v>
      </c>
      <c r="CI286" s="148">
        <f t="shared" si="149"/>
        <v>-6.1703776761296576E-2</v>
      </c>
      <c r="CJ286" s="149">
        <f t="shared" si="167"/>
        <v>-187.74686344523823</v>
      </c>
      <c r="CL286" s="82">
        <v>892</v>
      </c>
      <c r="CM286" s="82" t="s">
        <v>710</v>
      </c>
      <c r="CN286" s="192">
        <v>3681</v>
      </c>
      <c r="CO286" s="192">
        <v>9261544.9371703211</v>
      </c>
      <c r="CP286" s="192">
        <v>3516468.4936366375</v>
      </c>
      <c r="CQ286" s="192">
        <v>-568142</v>
      </c>
      <c r="CS286" s="193">
        <f t="shared" si="150"/>
        <v>8693402.9371703211</v>
      </c>
      <c r="CT286" s="194"/>
      <c r="CU286" s="149">
        <v>1705778.0644324049</v>
      </c>
      <c r="CV286" s="194"/>
      <c r="CW286" s="149">
        <v>-318779.54444559728</v>
      </c>
      <c r="CX286" s="192"/>
      <c r="CY286" s="192">
        <f t="shared" si="151"/>
        <v>10080401.457157129</v>
      </c>
      <c r="CZ286" s="195">
        <f t="shared" si="152"/>
        <v>2738.4953700508368</v>
      </c>
      <c r="DA286" s="194"/>
      <c r="DB286" s="149">
        <v>0</v>
      </c>
      <c r="DD286" s="147">
        <f t="shared" si="153"/>
        <v>-1119823.8874835093</v>
      </c>
      <c r="DE286" s="148">
        <f t="shared" si="154"/>
        <v>-9.9982264019299424E-2</v>
      </c>
      <c r="DF286" s="149">
        <f t="shared" si="155"/>
        <v>-304.21730167984492</v>
      </c>
      <c r="DH286" s="196">
        <v>58751.625640000006</v>
      </c>
      <c r="DI286" s="197">
        <v>81561.72</v>
      </c>
      <c r="DJ286" s="198">
        <f t="shared" si="156"/>
        <v>22810.094359999996</v>
      </c>
      <c r="DL286" s="196" t="e">
        <f>#REF!+DJ286</f>
        <v>#REF!</v>
      </c>
      <c r="DM286" s="198" t="e">
        <f t="shared" si="157"/>
        <v>#REF!</v>
      </c>
      <c r="DN286" s="82">
        <v>892</v>
      </c>
      <c r="DO286" s="82" t="s">
        <v>328</v>
      </c>
      <c r="DP286" s="192">
        <v>3783</v>
      </c>
      <c r="DQ286" s="192">
        <v>10103286.900626779</v>
      </c>
      <c r="DR286" s="192">
        <v>3516468.4936366375</v>
      </c>
      <c r="DS286" s="192">
        <v>-570624</v>
      </c>
      <c r="DU286" s="193">
        <v>9535144.9006267786</v>
      </c>
      <c r="DV286" s="194"/>
      <c r="DW286" s="149">
        <v>1601547.4614768722</v>
      </c>
      <c r="DX286" s="194"/>
      <c r="DY286" s="149">
        <v>63532.982536988748</v>
      </c>
      <c r="DZ286" s="192"/>
      <c r="EA286" s="192">
        <v>11200225.344640639</v>
      </c>
      <c r="EB286" s="195">
        <v>2960.6728375999573</v>
      </c>
      <c r="ED286" s="196"/>
      <c r="EE286" s="197"/>
      <c r="EF286" s="198">
        <v>22810.094359999996</v>
      </c>
      <c r="EH286" s="196">
        <v>11223035.439000638</v>
      </c>
      <c r="EI286" s="198">
        <v>935252.95325005322</v>
      </c>
      <c r="EK286" s="199">
        <v>13</v>
      </c>
    </row>
    <row r="287" spans="1:141" ht="13.8" x14ac:dyDescent="0.25">
      <c r="A287" s="30">
        <v>895</v>
      </c>
      <c r="B287" s="235" t="s">
        <v>853</v>
      </c>
      <c r="C287" s="180">
        <v>15522</v>
      </c>
      <c r="D287" s="180">
        <v>24775701.217248999</v>
      </c>
      <c r="E287" s="181">
        <v>2711543.0332301427</v>
      </c>
      <c r="F287" s="200">
        <v>-1578655</v>
      </c>
      <c r="G287" s="181">
        <f t="shared" si="168"/>
        <v>23197046.217248999</v>
      </c>
      <c r="H287" s="183">
        <f t="shared" si="137"/>
        <v>1494.4624544033629</v>
      </c>
      <c r="I287" s="184">
        <v>7223619.674222704</v>
      </c>
      <c r="J287" s="181">
        <f t="shared" si="138"/>
        <v>30420665.891471703</v>
      </c>
      <c r="K287" s="183">
        <f t="shared" si="139"/>
        <v>1959.8418948248745</v>
      </c>
      <c r="L287" s="185">
        <v>122340.84800000003</v>
      </c>
      <c r="M287" s="185">
        <v>243259.12800000003</v>
      </c>
      <c r="N287" s="186">
        <v>120918.28</v>
      </c>
      <c r="O287" s="187">
        <v>6442</v>
      </c>
      <c r="P287" s="159">
        <f t="shared" si="140"/>
        <v>30548026.171471704</v>
      </c>
      <c r="Q287" s="188">
        <v>905373</v>
      </c>
      <c r="R287" s="189"/>
      <c r="S287" s="190"/>
      <c r="U287" s="184"/>
      <c r="W287" s="82">
        <v>893</v>
      </c>
      <c r="X287" s="82" t="s">
        <v>711</v>
      </c>
      <c r="Y287" s="192">
        <v>7464</v>
      </c>
      <c r="Z287" s="192">
        <v>18392606.779684674</v>
      </c>
      <c r="AA287" s="192">
        <v>4776538.9349755049</v>
      </c>
      <c r="AB287" s="192">
        <v>-357194</v>
      </c>
      <c r="AD287" s="193">
        <f t="shared" si="158"/>
        <v>18035412.779684674</v>
      </c>
      <c r="AE287" s="194"/>
      <c r="AF287" s="149">
        <v>4411301.301171991</v>
      </c>
      <c r="AG287" s="194"/>
      <c r="AH287" s="149">
        <f t="shared" si="159"/>
        <v>-95526.822942402272</v>
      </c>
      <c r="AI287" s="149">
        <v>-136625.57234785441</v>
      </c>
      <c r="AJ287" s="192"/>
      <c r="AK287" s="192">
        <f t="shared" si="160"/>
        <v>22351187.257914264</v>
      </c>
      <c r="AL287" s="195">
        <f t="shared" si="141"/>
        <v>2994.5320549188455</v>
      </c>
      <c r="AM287" s="194"/>
      <c r="AN287" s="149">
        <v>0</v>
      </c>
      <c r="AP287" s="147">
        <f t="shared" si="142"/>
        <v>189791.496786654</v>
      </c>
      <c r="AQ287" s="148">
        <f t="shared" si="143"/>
        <v>8.5640588179720801E-3</v>
      </c>
      <c r="AR287" s="149">
        <f t="shared" si="161"/>
        <v>25.427585314396303</v>
      </c>
      <c r="AT287" s="82">
        <v>893</v>
      </c>
      <c r="AU287" s="82" t="s">
        <v>711</v>
      </c>
      <c r="AV287" s="192">
        <v>7464</v>
      </c>
      <c r="AW287" s="192">
        <v>18289668.033835858</v>
      </c>
      <c r="AX287" s="192">
        <v>4772803.4904717188</v>
      </c>
      <c r="AY287" s="192">
        <v>-357194</v>
      </c>
      <c r="BA287" s="193">
        <f t="shared" si="162"/>
        <v>17932474.033835858</v>
      </c>
      <c r="BB287" s="194"/>
      <c r="BC287" s="149">
        <v>4411301.301171991</v>
      </c>
      <c r="BD287" s="194"/>
      <c r="BE287" s="149">
        <v>-136625.57234785441</v>
      </c>
      <c r="BF287" s="192"/>
      <c r="BG287" s="192">
        <f t="shared" si="163"/>
        <v>22207149.762659997</v>
      </c>
      <c r="BH287" s="195">
        <f t="shared" si="144"/>
        <v>2975.2344269372984</v>
      </c>
      <c r="BI287" s="194"/>
      <c r="BJ287" s="149">
        <v>0</v>
      </c>
      <c r="BL287" s="147">
        <f t="shared" si="145"/>
        <v>45754.001532386988</v>
      </c>
      <c r="BM287" s="148">
        <f t="shared" si="146"/>
        <v>2.0645812215782091E-3</v>
      </c>
      <c r="BN287" s="149">
        <f t="shared" si="164"/>
        <v>6.1299573328492754</v>
      </c>
      <c r="BP287" s="82">
        <v>893</v>
      </c>
      <c r="BQ287" s="82" t="s">
        <v>711</v>
      </c>
      <c r="BR287" s="192">
        <v>7464</v>
      </c>
      <c r="BS287" s="192">
        <v>18377193.900549088</v>
      </c>
      <c r="BT287" s="192">
        <v>4857699.6411876837</v>
      </c>
      <c r="BU287" s="192">
        <v>-357194</v>
      </c>
      <c r="BW287" s="193">
        <f t="shared" si="165"/>
        <v>18019999.900549088</v>
      </c>
      <c r="BX287" s="194"/>
      <c r="BY287" s="149">
        <v>4390525.9300226327</v>
      </c>
      <c r="BZ287" s="194"/>
      <c r="CA287" s="149">
        <v>-635364.45026807068</v>
      </c>
      <c r="CB287" s="192"/>
      <c r="CC287" s="192">
        <f t="shared" si="166"/>
        <v>21775161.380303647</v>
      </c>
      <c r="CD287" s="195">
        <f t="shared" si="147"/>
        <v>2917.3581699227825</v>
      </c>
      <c r="CE287" s="194"/>
      <c r="CF287" s="149">
        <v>0</v>
      </c>
      <c r="CH287" s="147">
        <f t="shared" si="148"/>
        <v>-386234.38082396239</v>
      </c>
      <c r="CI287" s="148">
        <f t="shared" si="149"/>
        <v>-1.7428251586095501E-2</v>
      </c>
      <c r="CJ287" s="149">
        <f t="shared" si="167"/>
        <v>-51.74629968166699</v>
      </c>
      <c r="CL287" s="82">
        <v>893</v>
      </c>
      <c r="CM287" s="82" t="s">
        <v>711</v>
      </c>
      <c r="CN287" s="192">
        <v>7464</v>
      </c>
      <c r="CO287" s="192">
        <v>17516077.564449567</v>
      </c>
      <c r="CP287" s="192">
        <v>4279540.8955606027</v>
      </c>
      <c r="CQ287" s="192">
        <v>-357194</v>
      </c>
      <c r="CS287" s="193">
        <f t="shared" si="150"/>
        <v>17158883.564449567</v>
      </c>
      <c r="CT287" s="194"/>
      <c r="CU287" s="149">
        <v>4390525.9300226327</v>
      </c>
      <c r="CV287" s="194"/>
      <c r="CW287" s="149">
        <v>-635364.45026807068</v>
      </c>
      <c r="CX287" s="192"/>
      <c r="CY287" s="192">
        <f t="shared" si="151"/>
        <v>20914045.044204127</v>
      </c>
      <c r="CZ287" s="195">
        <f t="shared" si="152"/>
        <v>2801.9888858794384</v>
      </c>
      <c r="DA287" s="194"/>
      <c r="DB287" s="149">
        <v>0</v>
      </c>
      <c r="DD287" s="147">
        <f t="shared" si="153"/>
        <v>-1247350.7169234827</v>
      </c>
      <c r="DE287" s="148">
        <f t="shared" si="154"/>
        <v>-5.6284844617567324E-2</v>
      </c>
      <c r="DF287" s="149">
        <f t="shared" si="155"/>
        <v>-167.11558372501108</v>
      </c>
      <c r="DH287" s="196">
        <v>127780.02800000001</v>
      </c>
      <c r="DI287" s="197">
        <v>31265.326000000005</v>
      </c>
      <c r="DJ287" s="198">
        <f t="shared" si="156"/>
        <v>-96514.702000000005</v>
      </c>
      <c r="DL287" s="196" t="e">
        <f>#REF!+DJ287</f>
        <v>#REF!</v>
      </c>
      <c r="DM287" s="198" t="e">
        <f t="shared" si="157"/>
        <v>#REF!</v>
      </c>
      <c r="DN287" s="82">
        <v>893</v>
      </c>
      <c r="DO287" s="82" t="s">
        <v>852</v>
      </c>
      <c r="DP287" s="192">
        <v>7455</v>
      </c>
      <c r="DQ287" s="192">
        <v>18276511.326499082</v>
      </c>
      <c r="DR287" s="192">
        <v>4279540.8955606027</v>
      </c>
      <c r="DS287" s="192">
        <v>-337489</v>
      </c>
      <c r="DU287" s="193">
        <v>17919317.326499082</v>
      </c>
      <c r="DV287" s="194"/>
      <c r="DW287" s="149">
        <v>4115449.8527748524</v>
      </c>
      <c r="DX287" s="194"/>
      <c r="DY287" s="149">
        <v>126628.58185367558</v>
      </c>
      <c r="DZ287" s="192"/>
      <c r="EA287" s="192">
        <v>22161395.76112761</v>
      </c>
      <c r="EB287" s="195">
        <v>2972.6889015597062</v>
      </c>
      <c r="ED287" s="196"/>
      <c r="EE287" s="197"/>
      <c r="EF287" s="198">
        <v>-96514.702000000005</v>
      </c>
      <c r="EH287" s="196">
        <v>22064881.05912761</v>
      </c>
      <c r="EI287" s="198">
        <v>1838740.0882606341</v>
      </c>
      <c r="EK287" s="199">
        <v>15</v>
      </c>
    </row>
    <row r="288" spans="1:141" ht="13.8" x14ac:dyDescent="0.25">
      <c r="A288" s="30">
        <v>905</v>
      </c>
      <c r="B288" s="235" t="s">
        <v>854</v>
      </c>
      <c r="C288" s="180">
        <v>67636</v>
      </c>
      <c r="D288" s="180">
        <v>75726971.993423313</v>
      </c>
      <c r="E288" s="181">
        <v>3983257.5317300009</v>
      </c>
      <c r="F288" s="182">
        <v>26870268</v>
      </c>
      <c r="G288" s="181">
        <f t="shared" si="168"/>
        <v>102597239.99342331</v>
      </c>
      <c r="H288" s="183">
        <f t="shared" si="137"/>
        <v>1516.9028327136925</v>
      </c>
      <c r="I288" s="184">
        <v>29268886.840394054</v>
      </c>
      <c r="J288" s="181">
        <f t="shared" si="138"/>
        <v>131866126.83381736</v>
      </c>
      <c r="K288" s="183">
        <f t="shared" si="139"/>
        <v>1949.6440776186848</v>
      </c>
      <c r="L288" s="185">
        <v>6652818.4955679988</v>
      </c>
      <c r="M288" s="185">
        <v>1200647.392</v>
      </c>
      <c r="N288" s="186">
        <v>-5452171.1035679989</v>
      </c>
      <c r="O288" s="187">
        <v>18587</v>
      </c>
      <c r="P288" s="159">
        <f t="shared" si="140"/>
        <v>126432542.73024936</v>
      </c>
      <c r="Q288" s="188">
        <v>2623257</v>
      </c>
      <c r="R288" s="189"/>
      <c r="S288" s="190"/>
      <c r="U288" s="184"/>
      <c r="W288" s="82">
        <v>895</v>
      </c>
      <c r="X288" s="82" t="s">
        <v>712</v>
      </c>
      <c r="Y288" s="192">
        <v>15522</v>
      </c>
      <c r="Z288" s="192">
        <v>24760997.291202039</v>
      </c>
      <c r="AA288" s="192">
        <v>2711543.0332301366</v>
      </c>
      <c r="AB288" s="192">
        <v>-1451169</v>
      </c>
      <c r="AD288" s="193">
        <f t="shared" si="158"/>
        <v>23309828.291202039</v>
      </c>
      <c r="AE288" s="194"/>
      <c r="AF288" s="149">
        <v>7470603.4926328445</v>
      </c>
      <c r="AG288" s="194"/>
      <c r="AH288" s="149">
        <f t="shared" si="159"/>
        <v>-240182.83211787225</v>
      </c>
      <c r="AI288" s="149">
        <v>-343517.30640114291</v>
      </c>
      <c r="AJ288" s="192"/>
      <c r="AK288" s="192">
        <f t="shared" si="160"/>
        <v>30540248.951717012</v>
      </c>
      <c r="AL288" s="195">
        <f t="shared" si="141"/>
        <v>1967.5459961162874</v>
      </c>
      <c r="AM288" s="194"/>
      <c r="AN288" s="149">
        <v>0</v>
      </c>
      <c r="AP288" s="147">
        <f t="shared" si="142"/>
        <v>-1413629.3199867308</v>
      </c>
      <c r="AQ288" s="148">
        <f t="shared" si="143"/>
        <v>-4.4239679076406455E-2</v>
      </c>
      <c r="AR288" s="149">
        <f t="shared" si="161"/>
        <v>-91.072627237903035</v>
      </c>
      <c r="AT288" s="82">
        <v>895</v>
      </c>
      <c r="AU288" s="82" t="s">
        <v>712</v>
      </c>
      <c r="AV288" s="192">
        <v>15522</v>
      </c>
      <c r="AW288" s="192">
        <v>24559361.956581876</v>
      </c>
      <c r="AX288" s="192">
        <v>2738005.5365660265</v>
      </c>
      <c r="AY288" s="192">
        <v>-1451169</v>
      </c>
      <c r="BA288" s="193">
        <f t="shared" si="162"/>
        <v>23108192.956581876</v>
      </c>
      <c r="BB288" s="194"/>
      <c r="BC288" s="149">
        <v>7470603.4926328445</v>
      </c>
      <c r="BD288" s="194"/>
      <c r="BE288" s="149">
        <v>-343517.30640114291</v>
      </c>
      <c r="BF288" s="192"/>
      <c r="BG288" s="192">
        <f t="shared" si="163"/>
        <v>30235279.142813575</v>
      </c>
      <c r="BH288" s="195">
        <f t="shared" si="144"/>
        <v>1947.898411468469</v>
      </c>
      <c r="BI288" s="194"/>
      <c r="BJ288" s="149">
        <v>0</v>
      </c>
      <c r="BL288" s="147">
        <f t="shared" si="145"/>
        <v>-1718599.1288901679</v>
      </c>
      <c r="BM288" s="148">
        <f t="shared" si="146"/>
        <v>-5.3783741500074707E-2</v>
      </c>
      <c r="BN288" s="149">
        <f t="shared" si="164"/>
        <v>-110.72021188572143</v>
      </c>
      <c r="BP288" s="82">
        <v>895</v>
      </c>
      <c r="BQ288" s="82" t="s">
        <v>712</v>
      </c>
      <c r="BR288" s="192">
        <v>15522</v>
      </c>
      <c r="BS288" s="192">
        <v>24763397.734163575</v>
      </c>
      <c r="BT288" s="192">
        <v>2923349.353965567</v>
      </c>
      <c r="BU288" s="192">
        <v>-1451169</v>
      </c>
      <c r="BW288" s="193">
        <f t="shared" si="165"/>
        <v>23312228.734163575</v>
      </c>
      <c r="BX288" s="194"/>
      <c r="BY288" s="149">
        <v>7380414.6772247488</v>
      </c>
      <c r="BZ288" s="194"/>
      <c r="CA288" s="149">
        <v>-1597495.1159467776</v>
      </c>
      <c r="CB288" s="192"/>
      <c r="CC288" s="192">
        <f t="shared" si="166"/>
        <v>29095148.295441546</v>
      </c>
      <c r="CD288" s="195">
        <f t="shared" si="147"/>
        <v>1874.4458378715078</v>
      </c>
      <c r="CE288" s="194"/>
      <c r="CF288" s="149">
        <v>0</v>
      </c>
      <c r="CH288" s="147">
        <f t="shared" si="148"/>
        <v>-2858729.9762621969</v>
      </c>
      <c r="CI288" s="148">
        <f t="shared" si="149"/>
        <v>-8.9464256950421595E-2</v>
      </c>
      <c r="CJ288" s="149">
        <f t="shared" si="167"/>
        <v>-184.17278548268246</v>
      </c>
      <c r="CL288" s="82">
        <v>895</v>
      </c>
      <c r="CM288" s="82" t="s">
        <v>712</v>
      </c>
      <c r="CN288" s="192">
        <v>15522</v>
      </c>
      <c r="CO288" s="192">
        <v>23247546.178378366</v>
      </c>
      <c r="CP288" s="192">
        <v>2199341.49940192</v>
      </c>
      <c r="CQ288" s="192">
        <v>-1451169</v>
      </c>
      <c r="CS288" s="193">
        <f t="shared" si="150"/>
        <v>21796377.178378366</v>
      </c>
      <c r="CT288" s="194"/>
      <c r="CU288" s="149">
        <v>7380414.6772247488</v>
      </c>
      <c r="CV288" s="194"/>
      <c r="CW288" s="149">
        <v>-1597495.1159467776</v>
      </c>
      <c r="CX288" s="192"/>
      <c r="CY288" s="192">
        <f t="shared" si="151"/>
        <v>27579296.739656337</v>
      </c>
      <c r="CZ288" s="195">
        <f t="shared" si="152"/>
        <v>1776.7875750326207</v>
      </c>
      <c r="DA288" s="194"/>
      <c r="DB288" s="149">
        <v>0</v>
      </c>
      <c r="DD288" s="147">
        <f t="shared" si="153"/>
        <v>-4374581.5320474058</v>
      </c>
      <c r="DE288" s="148">
        <f t="shared" si="154"/>
        <v>-0.1369029917073086</v>
      </c>
      <c r="DF288" s="149">
        <f t="shared" si="155"/>
        <v>-281.83104832156977</v>
      </c>
      <c r="DH288" s="196">
        <v>63957.982100000001</v>
      </c>
      <c r="DI288" s="197">
        <v>228372.81600000005</v>
      </c>
      <c r="DJ288" s="198">
        <f t="shared" si="156"/>
        <v>164414.83390000006</v>
      </c>
      <c r="DL288" s="196" t="e">
        <f>#REF!+DJ288</f>
        <v>#REF!</v>
      </c>
      <c r="DM288" s="198" t="e">
        <f t="shared" si="157"/>
        <v>#REF!</v>
      </c>
      <c r="DN288" s="82">
        <v>895</v>
      </c>
      <c r="DO288" s="82" t="s">
        <v>853</v>
      </c>
      <c r="DP288" s="192">
        <v>15700</v>
      </c>
      <c r="DQ288" s="192">
        <v>26165028.251099367</v>
      </c>
      <c r="DR288" s="192">
        <v>2199341.4994019251</v>
      </c>
      <c r="DS288" s="192">
        <v>-1465968</v>
      </c>
      <c r="DU288" s="193">
        <v>24713859.251099367</v>
      </c>
      <c r="DV288" s="194"/>
      <c r="DW288" s="149">
        <v>6921637.1252076281</v>
      </c>
      <c r="DX288" s="194"/>
      <c r="DY288" s="149">
        <v>318381.89539674734</v>
      </c>
      <c r="DZ288" s="192"/>
      <c r="EA288" s="192">
        <v>31953878.271703742</v>
      </c>
      <c r="EB288" s="195">
        <v>2035.2788708091555</v>
      </c>
      <c r="ED288" s="196"/>
      <c r="EE288" s="197"/>
      <c r="EF288" s="198">
        <v>164414.83390000006</v>
      </c>
      <c r="EH288" s="196">
        <v>32118293.105603743</v>
      </c>
      <c r="EI288" s="198">
        <v>2676524.4254669785</v>
      </c>
      <c r="EK288" s="199">
        <v>2</v>
      </c>
    </row>
    <row r="289" spans="1:141" ht="13.8" x14ac:dyDescent="0.25">
      <c r="A289" s="30">
        <v>908</v>
      </c>
      <c r="B289" s="235" t="s">
        <v>332</v>
      </c>
      <c r="C289" s="180">
        <v>20972</v>
      </c>
      <c r="D289" s="180">
        <v>35256431.091518424</v>
      </c>
      <c r="E289" s="181">
        <v>4817103.8759396011</v>
      </c>
      <c r="F289" s="182">
        <v>709133</v>
      </c>
      <c r="G289" s="181">
        <f t="shared" si="168"/>
        <v>35965564.091518424</v>
      </c>
      <c r="H289" s="183">
        <f t="shared" si="137"/>
        <v>1714.9324857676152</v>
      </c>
      <c r="I289" s="184">
        <v>7972573.1325803185</v>
      </c>
      <c r="J289" s="181">
        <f t="shared" si="138"/>
        <v>43938137.224098742</v>
      </c>
      <c r="K289" s="183">
        <f t="shared" si="139"/>
        <v>2095.0856963617557</v>
      </c>
      <c r="L289" s="185">
        <v>643242.57256</v>
      </c>
      <c r="M289" s="185">
        <v>357064.56800000009</v>
      </c>
      <c r="N289" s="186">
        <v>-286178.00455999991</v>
      </c>
      <c r="O289" s="187">
        <v>10464</v>
      </c>
      <c r="P289" s="159">
        <f t="shared" si="140"/>
        <v>43662423.219538741</v>
      </c>
      <c r="Q289" s="188">
        <v>1340570</v>
      </c>
      <c r="R289" s="189"/>
      <c r="S289" s="190"/>
      <c r="U289" s="184"/>
      <c r="W289" s="82">
        <v>905</v>
      </c>
      <c r="X289" s="82" t="s">
        <v>713</v>
      </c>
      <c r="Y289" s="192">
        <v>67636</v>
      </c>
      <c r="Z289" s="192">
        <v>75719290.911695182</v>
      </c>
      <c r="AA289" s="192">
        <v>3983257.5317299762</v>
      </c>
      <c r="AB289" s="192">
        <v>25710756</v>
      </c>
      <c r="AD289" s="193">
        <f t="shared" si="158"/>
        <v>101430046.91169518</v>
      </c>
      <c r="AE289" s="194"/>
      <c r="AF289" s="149">
        <v>30404525.874874685</v>
      </c>
      <c r="AG289" s="194"/>
      <c r="AH289" s="149">
        <f t="shared" si="159"/>
        <v>-1074809.5312580129</v>
      </c>
      <c r="AI289" s="149">
        <v>-1537227.5854039022</v>
      </c>
      <c r="AJ289" s="192"/>
      <c r="AK289" s="192">
        <f t="shared" si="160"/>
        <v>130759763.25531185</v>
      </c>
      <c r="AL289" s="195">
        <f t="shared" si="141"/>
        <v>1933.2864636482325</v>
      </c>
      <c r="AM289" s="194"/>
      <c r="AN289" s="149">
        <v>0</v>
      </c>
      <c r="AP289" s="147">
        <f t="shared" si="142"/>
        <v>-9498181.2387946844</v>
      </c>
      <c r="AQ289" s="148">
        <f t="shared" si="143"/>
        <v>-6.7719381408685816E-2</v>
      </c>
      <c r="AR289" s="149">
        <f t="shared" si="161"/>
        <v>-140.4308539652653</v>
      </c>
      <c r="AT289" s="82">
        <v>905</v>
      </c>
      <c r="AU289" s="82" t="s">
        <v>713</v>
      </c>
      <c r="AV289" s="192">
        <v>67636</v>
      </c>
      <c r="AW289" s="192">
        <v>74939504.826877907</v>
      </c>
      <c r="AX289" s="192">
        <v>4005721.7962520104</v>
      </c>
      <c r="AY289" s="192">
        <v>25710756</v>
      </c>
      <c r="BA289" s="193">
        <f t="shared" si="162"/>
        <v>100650260.82687791</v>
      </c>
      <c r="BB289" s="194"/>
      <c r="BC289" s="149">
        <v>30404525.874874685</v>
      </c>
      <c r="BD289" s="194"/>
      <c r="BE289" s="149">
        <v>-1537227.5854039022</v>
      </c>
      <c r="BF289" s="192"/>
      <c r="BG289" s="192">
        <f t="shared" si="163"/>
        <v>129517559.11634868</v>
      </c>
      <c r="BH289" s="195">
        <f t="shared" si="144"/>
        <v>1914.9204434967869</v>
      </c>
      <c r="BI289" s="194"/>
      <c r="BJ289" s="149">
        <v>0</v>
      </c>
      <c r="BL289" s="147">
        <f t="shared" si="145"/>
        <v>-10740385.377757847</v>
      </c>
      <c r="BM289" s="148">
        <f t="shared" si="146"/>
        <v>-7.6575950235811027E-2</v>
      </c>
      <c r="BN289" s="149">
        <f t="shared" si="164"/>
        <v>-158.79687411671074</v>
      </c>
      <c r="BP289" s="82">
        <v>905</v>
      </c>
      <c r="BQ289" s="82" t="s">
        <v>713</v>
      </c>
      <c r="BR289" s="192">
        <v>67636</v>
      </c>
      <c r="BS289" s="192">
        <v>75318407.472997308</v>
      </c>
      <c r="BT289" s="192">
        <v>4292221.9639142323</v>
      </c>
      <c r="BU289" s="192">
        <v>24392386</v>
      </c>
      <c r="BW289" s="193">
        <f t="shared" si="165"/>
        <v>99710793.472997308</v>
      </c>
      <c r="BX289" s="194"/>
      <c r="BY289" s="149">
        <v>30099304.568519577</v>
      </c>
      <c r="BZ289" s="194"/>
      <c r="CA289" s="149">
        <v>-7148733.1613905011</v>
      </c>
      <c r="CB289" s="192"/>
      <c r="CC289" s="192">
        <f t="shared" si="166"/>
        <v>122661364.88012639</v>
      </c>
      <c r="CD289" s="195">
        <f t="shared" si="147"/>
        <v>1813.5514353321662</v>
      </c>
      <c r="CE289" s="194"/>
      <c r="CF289" s="149">
        <v>0</v>
      </c>
      <c r="CH289" s="147">
        <f t="shared" si="148"/>
        <v>-17596579.613980144</v>
      </c>
      <c r="CI289" s="148">
        <f t="shared" si="149"/>
        <v>-0.12545870166177667</v>
      </c>
      <c r="CJ289" s="149">
        <f t="shared" si="167"/>
        <v>-260.16588228133162</v>
      </c>
      <c r="CL289" s="82">
        <v>905</v>
      </c>
      <c r="CM289" s="82" t="s">
        <v>713</v>
      </c>
      <c r="CN289" s="192">
        <v>67636</v>
      </c>
      <c r="CO289" s="192">
        <v>71096717.195615068</v>
      </c>
      <c r="CP289" s="192">
        <v>3591451.4696645495</v>
      </c>
      <c r="CQ289" s="192">
        <v>24392386</v>
      </c>
      <c r="CS289" s="193">
        <f t="shared" si="150"/>
        <v>95489103.195615068</v>
      </c>
      <c r="CT289" s="194"/>
      <c r="CU289" s="149">
        <v>30099304.568519577</v>
      </c>
      <c r="CV289" s="194"/>
      <c r="CW289" s="149">
        <v>-7148733.1613905011</v>
      </c>
      <c r="CX289" s="192"/>
      <c r="CY289" s="192">
        <f t="shared" si="151"/>
        <v>118439674.60274415</v>
      </c>
      <c r="CZ289" s="195">
        <f t="shared" si="152"/>
        <v>1751.1336359740988</v>
      </c>
      <c r="DA289" s="194"/>
      <c r="DB289" s="149">
        <v>0</v>
      </c>
      <c r="DD289" s="147">
        <f t="shared" si="153"/>
        <v>-21818269.891362384</v>
      </c>
      <c r="DE289" s="148">
        <f t="shared" si="154"/>
        <v>-0.1555581751184095</v>
      </c>
      <c r="DF289" s="149">
        <f t="shared" si="155"/>
        <v>-322.58368163939889</v>
      </c>
      <c r="DH289" s="196">
        <v>6063882.790459998</v>
      </c>
      <c r="DI289" s="197">
        <v>1288743.1440999995</v>
      </c>
      <c r="DJ289" s="198">
        <f t="shared" si="156"/>
        <v>-4775139.6463599987</v>
      </c>
      <c r="DL289" s="196" t="e">
        <f>#REF!+DJ289</f>
        <v>#REF!</v>
      </c>
      <c r="DM289" s="198" t="e">
        <f t="shared" si="157"/>
        <v>#REF!</v>
      </c>
      <c r="DN289" s="82">
        <v>905</v>
      </c>
      <c r="DO289" s="82" t="s">
        <v>854</v>
      </c>
      <c r="DP289" s="192">
        <v>67552</v>
      </c>
      <c r="DQ289" s="192">
        <v>85086871.391284928</v>
      </c>
      <c r="DR289" s="192">
        <v>3591451.4696645248</v>
      </c>
      <c r="DS289" s="192">
        <v>26335977</v>
      </c>
      <c r="DU289" s="193">
        <v>110797627.39128493</v>
      </c>
      <c r="DV289" s="194"/>
      <c r="DW289" s="149">
        <v>28035569.583959304</v>
      </c>
      <c r="DX289" s="194"/>
      <c r="DY289" s="149">
        <v>1424747.5188623099</v>
      </c>
      <c r="DZ289" s="192"/>
      <c r="EA289" s="192">
        <v>140257944.49410653</v>
      </c>
      <c r="EB289" s="195">
        <v>2076.295957101293</v>
      </c>
      <c r="ED289" s="196"/>
      <c r="EE289" s="197"/>
      <c r="EF289" s="198">
        <v>-4775139.6463599987</v>
      </c>
      <c r="EH289" s="196">
        <v>135482804.84774652</v>
      </c>
      <c r="EI289" s="198">
        <v>11290233.737312211</v>
      </c>
      <c r="EK289" s="199">
        <v>15</v>
      </c>
    </row>
    <row r="290" spans="1:141" ht="13.8" x14ac:dyDescent="0.25">
      <c r="A290" s="30">
        <v>915</v>
      </c>
      <c r="B290" s="235" t="s">
        <v>333</v>
      </c>
      <c r="C290" s="180">
        <v>20466</v>
      </c>
      <c r="D290" s="180">
        <v>48377034.759747833</v>
      </c>
      <c r="E290" s="181">
        <v>8497846.5657601859</v>
      </c>
      <c r="F290" s="200">
        <v>-2230249</v>
      </c>
      <c r="G290" s="181">
        <f t="shared" si="168"/>
        <v>46146785.759747833</v>
      </c>
      <c r="H290" s="183">
        <f t="shared" si="137"/>
        <v>2254.8023922480129</v>
      </c>
      <c r="I290" s="184">
        <v>9526859.2176192701</v>
      </c>
      <c r="J290" s="181">
        <f t="shared" si="138"/>
        <v>55673644.977367103</v>
      </c>
      <c r="K290" s="183">
        <f t="shared" si="139"/>
        <v>2720.2992757435309</v>
      </c>
      <c r="L290" s="185">
        <v>241466.69232</v>
      </c>
      <c r="M290" s="185">
        <v>372855.07279999997</v>
      </c>
      <c r="N290" s="186">
        <v>131388.38047999996</v>
      </c>
      <c r="O290" s="187">
        <v>7054</v>
      </c>
      <c r="P290" s="159">
        <f t="shared" si="140"/>
        <v>55812087.357847102</v>
      </c>
      <c r="Q290" s="188">
        <v>1152502</v>
      </c>
      <c r="R290" s="189"/>
      <c r="S290" s="190"/>
      <c r="U290" s="184"/>
      <c r="W290" s="82">
        <v>908</v>
      </c>
      <c r="X290" s="82" t="s">
        <v>714</v>
      </c>
      <c r="Y290" s="192">
        <v>20972</v>
      </c>
      <c r="Z290" s="192">
        <v>35266597.739134178</v>
      </c>
      <c r="AA290" s="192">
        <v>4817103.8759396011</v>
      </c>
      <c r="AB290" s="192">
        <v>632704</v>
      </c>
      <c r="AD290" s="193">
        <f t="shared" si="158"/>
        <v>35899301.739134178</v>
      </c>
      <c r="AE290" s="194"/>
      <c r="AF290" s="149">
        <v>8308161.3293135632</v>
      </c>
      <c r="AG290" s="194"/>
      <c r="AH290" s="149">
        <f t="shared" si="159"/>
        <v>-300073.64643057162</v>
      </c>
      <c r="AI290" s="149">
        <v>-429175.09896465484</v>
      </c>
      <c r="AJ290" s="192"/>
      <c r="AK290" s="192">
        <f t="shared" si="160"/>
        <v>43907389.422017165</v>
      </c>
      <c r="AL290" s="195">
        <f t="shared" si="141"/>
        <v>2093.6195604623863</v>
      </c>
      <c r="AM290" s="194"/>
      <c r="AN290" s="149">
        <v>0</v>
      </c>
      <c r="AP290" s="147">
        <f t="shared" si="142"/>
        <v>-3689514.2212461978</v>
      </c>
      <c r="AQ290" s="148">
        <f t="shared" si="143"/>
        <v>-7.7515845335212136E-2</v>
      </c>
      <c r="AR290" s="149">
        <f t="shared" si="161"/>
        <v>-175.92572102070369</v>
      </c>
      <c r="AT290" s="82">
        <v>908</v>
      </c>
      <c r="AU290" s="82" t="s">
        <v>714</v>
      </c>
      <c r="AV290" s="192">
        <v>20972</v>
      </c>
      <c r="AW290" s="192">
        <v>35048583.673025683</v>
      </c>
      <c r="AX290" s="192">
        <v>4843995.8942947164</v>
      </c>
      <c r="AY290" s="192">
        <v>632704</v>
      </c>
      <c r="BA290" s="193">
        <f t="shared" si="162"/>
        <v>35681287.673025683</v>
      </c>
      <c r="BB290" s="194"/>
      <c r="BC290" s="149">
        <v>8308161.3293135632</v>
      </c>
      <c r="BD290" s="194"/>
      <c r="BE290" s="149">
        <v>-429175.09896465484</v>
      </c>
      <c r="BF290" s="192"/>
      <c r="BG290" s="192">
        <f t="shared" si="163"/>
        <v>43560273.90337459</v>
      </c>
      <c r="BH290" s="195">
        <f t="shared" si="144"/>
        <v>2077.0681815456128</v>
      </c>
      <c r="BI290" s="194"/>
      <c r="BJ290" s="149">
        <v>0</v>
      </c>
      <c r="BL290" s="147">
        <f t="shared" si="145"/>
        <v>-4036629.7398887724</v>
      </c>
      <c r="BM290" s="148">
        <f t="shared" si="146"/>
        <v>-8.4808662558033807E-2</v>
      </c>
      <c r="BN290" s="149">
        <f t="shared" si="164"/>
        <v>-192.47709993747722</v>
      </c>
      <c r="BP290" s="82">
        <v>908</v>
      </c>
      <c r="BQ290" s="82" t="s">
        <v>714</v>
      </c>
      <c r="BR290" s="192">
        <v>20972</v>
      </c>
      <c r="BS290" s="192">
        <v>35430310.972084172</v>
      </c>
      <c r="BT290" s="192">
        <v>5209282.3732168013</v>
      </c>
      <c r="BU290" s="192">
        <v>593859</v>
      </c>
      <c r="BW290" s="193">
        <f t="shared" si="165"/>
        <v>36024169.972084172</v>
      </c>
      <c r="BX290" s="194"/>
      <c r="BY290" s="149">
        <v>8175819.9671410266</v>
      </c>
      <c r="BZ290" s="194"/>
      <c r="CA290" s="149">
        <v>-1995838.6716079875</v>
      </c>
      <c r="CB290" s="192"/>
      <c r="CC290" s="192">
        <f t="shared" si="166"/>
        <v>42204151.267617211</v>
      </c>
      <c r="CD290" s="195">
        <f t="shared" si="147"/>
        <v>2012.4046951944122</v>
      </c>
      <c r="CE290" s="194"/>
      <c r="CF290" s="149">
        <v>0</v>
      </c>
      <c r="CH290" s="147">
        <f t="shared" si="148"/>
        <v>-5392752.3756461516</v>
      </c>
      <c r="CI290" s="148">
        <f t="shared" si="149"/>
        <v>-0.1133004872767478</v>
      </c>
      <c r="CJ290" s="149">
        <f t="shared" si="167"/>
        <v>-257.14058628867781</v>
      </c>
      <c r="CL290" s="82">
        <v>908</v>
      </c>
      <c r="CM290" s="82" t="s">
        <v>714</v>
      </c>
      <c r="CN290" s="192">
        <v>20972</v>
      </c>
      <c r="CO290" s="192">
        <v>33601132.508018099</v>
      </c>
      <c r="CP290" s="192">
        <v>4464690.9652617574</v>
      </c>
      <c r="CQ290" s="192">
        <v>593859</v>
      </c>
      <c r="CS290" s="193">
        <f t="shared" si="150"/>
        <v>34194991.508018099</v>
      </c>
      <c r="CT290" s="194"/>
      <c r="CU290" s="149">
        <v>8175819.9671410266</v>
      </c>
      <c r="CV290" s="194"/>
      <c r="CW290" s="149">
        <v>-1995838.6716079875</v>
      </c>
      <c r="CX290" s="192"/>
      <c r="CY290" s="192">
        <f t="shared" si="151"/>
        <v>40374972.803551137</v>
      </c>
      <c r="CZ290" s="195">
        <f t="shared" si="152"/>
        <v>1925.1846654373039</v>
      </c>
      <c r="DA290" s="194"/>
      <c r="DB290" s="149">
        <v>0</v>
      </c>
      <c r="DD290" s="147">
        <f t="shared" si="153"/>
        <v>-7221930.8397122249</v>
      </c>
      <c r="DE290" s="148">
        <f t="shared" si="154"/>
        <v>-0.15173110616270902</v>
      </c>
      <c r="DF290" s="149">
        <f t="shared" si="155"/>
        <v>-344.36061604578606</v>
      </c>
      <c r="DH290" s="196">
        <v>526766.36862000008</v>
      </c>
      <c r="DI290" s="197">
        <v>325227.35850000003</v>
      </c>
      <c r="DJ290" s="198">
        <f t="shared" si="156"/>
        <v>-201539.01012000005</v>
      </c>
      <c r="DL290" s="196" t="e">
        <f>#REF!+DJ290</f>
        <v>#REF!</v>
      </c>
      <c r="DM290" s="198" t="e">
        <f t="shared" si="157"/>
        <v>#REF!</v>
      </c>
      <c r="DN290" s="82">
        <v>908</v>
      </c>
      <c r="DO290" s="82" t="s">
        <v>332</v>
      </c>
      <c r="DP290" s="192">
        <v>21137</v>
      </c>
      <c r="DQ290" s="192">
        <v>38880449.826578751</v>
      </c>
      <c r="DR290" s="192">
        <v>4464690.9652617574</v>
      </c>
      <c r="DS290" s="192">
        <v>654029</v>
      </c>
      <c r="DU290" s="193">
        <v>39513153.826578751</v>
      </c>
      <c r="DV290" s="194"/>
      <c r="DW290" s="149">
        <v>7685977.7706166282</v>
      </c>
      <c r="DX290" s="194"/>
      <c r="DY290" s="149">
        <v>397772.04606798553</v>
      </c>
      <c r="DZ290" s="192"/>
      <c r="EA290" s="192">
        <v>47596903.643263362</v>
      </c>
      <c r="EB290" s="195">
        <v>2251.8287194617665</v>
      </c>
      <c r="ED290" s="196"/>
      <c r="EE290" s="197"/>
      <c r="EF290" s="198">
        <v>-201539.01012000005</v>
      </c>
      <c r="EH290" s="196">
        <v>47395364.633143365</v>
      </c>
      <c r="EI290" s="198">
        <v>3949613.7194286138</v>
      </c>
      <c r="EK290" s="199">
        <v>6</v>
      </c>
    </row>
    <row r="291" spans="1:141" ht="13.8" x14ac:dyDescent="0.25">
      <c r="A291" s="30">
        <v>918</v>
      </c>
      <c r="B291" s="235" t="s">
        <v>855</v>
      </c>
      <c r="C291" s="180">
        <v>2293</v>
      </c>
      <c r="D291" s="180">
        <v>5117434.7053606063</v>
      </c>
      <c r="E291" s="181">
        <v>1341090.0197722246</v>
      </c>
      <c r="F291" s="200">
        <v>-442771</v>
      </c>
      <c r="G291" s="181">
        <f t="shared" si="168"/>
        <v>4674663.7053606063</v>
      </c>
      <c r="H291" s="183">
        <f t="shared" si="137"/>
        <v>2038.6671196513764</v>
      </c>
      <c r="I291" s="184">
        <v>1420382.272199644</v>
      </c>
      <c r="J291" s="181">
        <f t="shared" si="138"/>
        <v>6095045.9775602501</v>
      </c>
      <c r="K291" s="183">
        <f t="shared" si="139"/>
        <v>2658.1098899085259</v>
      </c>
      <c r="L291" s="185">
        <v>52706.144400000005</v>
      </c>
      <c r="M291" s="185">
        <v>22761.088000000003</v>
      </c>
      <c r="N291" s="186">
        <v>-29945.056400000001</v>
      </c>
      <c r="O291" s="187">
        <v>938</v>
      </c>
      <c r="P291" s="159">
        <f t="shared" si="140"/>
        <v>6066038.92116025</v>
      </c>
      <c r="Q291" s="188">
        <v>131769</v>
      </c>
      <c r="R291" s="189"/>
      <c r="S291" s="190"/>
      <c r="U291" s="184"/>
      <c r="W291" s="82">
        <v>915</v>
      </c>
      <c r="X291" s="82" t="s">
        <v>715</v>
      </c>
      <c r="Y291" s="192">
        <v>20466</v>
      </c>
      <c r="Z291" s="192">
        <v>48358766.807648972</v>
      </c>
      <c r="AA291" s="192">
        <v>8497846.565760171</v>
      </c>
      <c r="AB291" s="192">
        <v>-2442273</v>
      </c>
      <c r="AD291" s="193">
        <f t="shared" si="158"/>
        <v>45916493.807648972</v>
      </c>
      <c r="AE291" s="194"/>
      <c r="AF291" s="149">
        <v>9857871.1354295984</v>
      </c>
      <c r="AG291" s="194"/>
      <c r="AH291" s="149">
        <f t="shared" si="159"/>
        <v>-294703.01122615708</v>
      </c>
      <c r="AI291" s="149">
        <v>-421493.84163741075</v>
      </c>
      <c r="AJ291" s="192"/>
      <c r="AK291" s="192">
        <f t="shared" si="160"/>
        <v>55479661.931852415</v>
      </c>
      <c r="AL291" s="195">
        <f t="shared" si="141"/>
        <v>2710.8209680373507</v>
      </c>
      <c r="AM291" s="194"/>
      <c r="AN291" s="149">
        <v>0</v>
      </c>
      <c r="AP291" s="147">
        <f t="shared" si="142"/>
        <v>-3142415.8785847798</v>
      </c>
      <c r="AQ291" s="148">
        <f t="shared" si="143"/>
        <v>-5.3604648554870869E-2</v>
      </c>
      <c r="AR291" s="149">
        <f t="shared" si="161"/>
        <v>-153.54323651836117</v>
      </c>
      <c r="AT291" s="82">
        <v>915</v>
      </c>
      <c r="AU291" s="82" t="s">
        <v>715</v>
      </c>
      <c r="AV291" s="192">
        <v>20466</v>
      </c>
      <c r="AW291" s="192">
        <v>48071233.672595017</v>
      </c>
      <c r="AX291" s="192">
        <v>8495807.2987103835</v>
      </c>
      <c r="AY291" s="192">
        <v>-2442273</v>
      </c>
      <c r="BA291" s="193">
        <f t="shared" si="162"/>
        <v>45628960.672595017</v>
      </c>
      <c r="BB291" s="194"/>
      <c r="BC291" s="149">
        <v>9857871.1354295984</v>
      </c>
      <c r="BD291" s="194"/>
      <c r="BE291" s="149">
        <v>-421493.84163741075</v>
      </c>
      <c r="BF291" s="192"/>
      <c r="BG291" s="192">
        <f t="shared" si="163"/>
        <v>55065337.966387205</v>
      </c>
      <c r="BH291" s="195">
        <f t="shared" si="144"/>
        <v>2690.576466646497</v>
      </c>
      <c r="BI291" s="194"/>
      <c r="BJ291" s="149">
        <v>0</v>
      </c>
      <c r="BL291" s="147">
        <f t="shared" si="145"/>
        <v>-3556739.8440499902</v>
      </c>
      <c r="BM291" s="148">
        <f t="shared" si="146"/>
        <v>-6.0672360600236876E-2</v>
      </c>
      <c r="BN291" s="149">
        <f t="shared" si="164"/>
        <v>-173.7877379092148</v>
      </c>
      <c r="BP291" s="82">
        <v>915</v>
      </c>
      <c r="BQ291" s="82" t="s">
        <v>715</v>
      </c>
      <c r="BR291" s="192">
        <v>20466</v>
      </c>
      <c r="BS291" s="192">
        <v>48464156.596877418</v>
      </c>
      <c r="BT291" s="192">
        <v>8869080.8865976408</v>
      </c>
      <c r="BU291" s="192">
        <v>-2442273</v>
      </c>
      <c r="BW291" s="193">
        <f t="shared" si="165"/>
        <v>46021883.596877418</v>
      </c>
      <c r="BX291" s="194"/>
      <c r="BY291" s="149">
        <v>9774796.3565381654</v>
      </c>
      <c r="BZ291" s="194"/>
      <c r="CA291" s="149">
        <v>-1960117.7025739744</v>
      </c>
      <c r="CB291" s="192"/>
      <c r="CC291" s="192">
        <f t="shared" si="166"/>
        <v>53836562.25084161</v>
      </c>
      <c r="CD291" s="195">
        <f t="shared" si="147"/>
        <v>2630.5366095398031</v>
      </c>
      <c r="CE291" s="194"/>
      <c r="CF291" s="149">
        <v>0</v>
      </c>
      <c r="CH291" s="147">
        <f t="shared" si="148"/>
        <v>-4785515.5595955849</v>
      </c>
      <c r="CI291" s="148">
        <f t="shared" si="149"/>
        <v>-8.1633332326947333E-2</v>
      </c>
      <c r="CJ291" s="149">
        <f t="shared" si="167"/>
        <v>-233.82759501590857</v>
      </c>
      <c r="CL291" s="82">
        <v>915</v>
      </c>
      <c r="CM291" s="82" t="s">
        <v>715</v>
      </c>
      <c r="CN291" s="192">
        <v>20466</v>
      </c>
      <c r="CO291" s="192">
        <v>47179840.380154729</v>
      </c>
      <c r="CP291" s="192">
        <v>8596995.4642208926</v>
      </c>
      <c r="CQ291" s="192">
        <v>-2442273</v>
      </c>
      <c r="CS291" s="193">
        <f t="shared" si="150"/>
        <v>44737567.380154729</v>
      </c>
      <c r="CT291" s="194"/>
      <c r="CU291" s="149">
        <v>9774796.3565381654</v>
      </c>
      <c r="CV291" s="194"/>
      <c r="CW291" s="149">
        <v>-1960117.7025739744</v>
      </c>
      <c r="CX291" s="192"/>
      <c r="CY291" s="192">
        <f t="shared" si="151"/>
        <v>52552246.034118913</v>
      </c>
      <c r="CZ291" s="195">
        <f t="shared" si="152"/>
        <v>2567.782958766682</v>
      </c>
      <c r="DA291" s="194"/>
      <c r="DB291" s="149">
        <v>0</v>
      </c>
      <c r="DD291" s="147">
        <f t="shared" si="153"/>
        <v>-6069831.7763182819</v>
      </c>
      <c r="DE291" s="148">
        <f t="shared" si="154"/>
        <v>-0.10354173722647539</v>
      </c>
      <c r="DF291" s="149">
        <f t="shared" si="155"/>
        <v>-296.58124578902971</v>
      </c>
      <c r="DH291" s="196">
        <v>234775.41102000003</v>
      </c>
      <c r="DI291" s="197">
        <v>314216.52630000003</v>
      </c>
      <c r="DJ291" s="198">
        <f t="shared" si="156"/>
        <v>79441.115279999998</v>
      </c>
      <c r="DL291" s="196" t="e">
        <f>#REF!+DJ291</f>
        <v>#REF!</v>
      </c>
      <c r="DM291" s="198" t="e">
        <f t="shared" si="157"/>
        <v>#REF!</v>
      </c>
      <c r="DN291" s="82">
        <v>915</v>
      </c>
      <c r="DO291" s="82" t="s">
        <v>333</v>
      </c>
      <c r="DP291" s="192">
        <v>20829</v>
      </c>
      <c r="DQ291" s="192">
        <v>51476093.653218195</v>
      </c>
      <c r="DR291" s="192">
        <v>8596995.4642208926</v>
      </c>
      <c r="DS291" s="192">
        <v>-2458672</v>
      </c>
      <c r="DU291" s="193">
        <v>49033820.653218195</v>
      </c>
      <c r="DV291" s="194"/>
      <c r="DW291" s="149">
        <v>9197604.324201256</v>
      </c>
      <c r="DX291" s="194"/>
      <c r="DY291" s="149">
        <v>390652.83301774139</v>
      </c>
      <c r="DZ291" s="192"/>
      <c r="EA291" s="192">
        <v>58622077.810437195</v>
      </c>
      <c r="EB291" s="195">
        <v>2814.4451394899993</v>
      </c>
      <c r="ED291" s="196"/>
      <c r="EE291" s="197"/>
      <c r="EF291" s="198">
        <v>79441.115279999998</v>
      </c>
      <c r="EH291" s="196">
        <v>58701518.925717197</v>
      </c>
      <c r="EI291" s="198">
        <v>4891793.2438097661</v>
      </c>
      <c r="EK291" s="199">
        <v>11</v>
      </c>
    </row>
    <row r="292" spans="1:141" ht="13.8" x14ac:dyDescent="0.25">
      <c r="A292" s="30">
        <v>921</v>
      </c>
      <c r="B292" s="235" t="s">
        <v>335</v>
      </c>
      <c r="C292" s="180">
        <v>2014</v>
      </c>
      <c r="D292" s="180">
        <v>9148800.3036603779</v>
      </c>
      <c r="E292" s="181">
        <v>2343634.570867477</v>
      </c>
      <c r="F292" s="182">
        <v>-4682</v>
      </c>
      <c r="G292" s="181">
        <f t="shared" si="168"/>
        <v>9144118.3036603779</v>
      </c>
      <c r="H292" s="183">
        <f t="shared" si="137"/>
        <v>4540.2772113507335</v>
      </c>
      <c r="I292" s="184">
        <v>1430717.1395354534</v>
      </c>
      <c r="J292" s="181">
        <f t="shared" si="138"/>
        <v>10574835.443195831</v>
      </c>
      <c r="K292" s="183">
        <f t="shared" si="139"/>
        <v>5250.6630800376515</v>
      </c>
      <c r="L292" s="185">
        <v>29191.095360000003</v>
      </c>
      <c r="M292" s="185">
        <v>227824.26519999999</v>
      </c>
      <c r="N292" s="186">
        <v>198633.16983999999</v>
      </c>
      <c r="O292" s="187">
        <v>697</v>
      </c>
      <c r="P292" s="159">
        <f t="shared" si="140"/>
        <v>10774165.613035832</v>
      </c>
      <c r="Q292" s="188">
        <v>113872</v>
      </c>
      <c r="R292" s="189"/>
      <c r="S292" s="190"/>
      <c r="U292" s="184"/>
      <c r="W292" s="82">
        <v>918</v>
      </c>
      <c r="X292" s="82" t="s">
        <v>716</v>
      </c>
      <c r="Y292" s="192">
        <v>2293</v>
      </c>
      <c r="Z292" s="192">
        <v>5117838.4461936029</v>
      </c>
      <c r="AA292" s="192">
        <v>1341090.0197722237</v>
      </c>
      <c r="AB292" s="192">
        <v>-491464</v>
      </c>
      <c r="AD292" s="193">
        <f t="shared" si="158"/>
        <v>4626374.4461936029</v>
      </c>
      <c r="AE292" s="194"/>
      <c r="AF292" s="149">
        <v>1453534.3831176672</v>
      </c>
      <c r="AG292" s="194"/>
      <c r="AH292" s="149">
        <f t="shared" si="159"/>
        <v>-33465.734562438294</v>
      </c>
      <c r="AI292" s="149">
        <v>-47863.783153254772</v>
      </c>
      <c r="AJ292" s="192"/>
      <c r="AK292" s="192">
        <f t="shared" si="160"/>
        <v>6046443.0947488323</v>
      </c>
      <c r="AL292" s="195">
        <f t="shared" si="141"/>
        <v>2636.9136915607642</v>
      </c>
      <c r="AM292" s="194"/>
      <c r="AN292" s="149">
        <v>0</v>
      </c>
      <c r="AP292" s="147">
        <f t="shared" si="142"/>
        <v>-341017.17328539584</v>
      </c>
      <c r="AQ292" s="148">
        <f t="shared" si="143"/>
        <v>-5.3388539259023135E-2</v>
      </c>
      <c r="AR292" s="149">
        <f t="shared" si="161"/>
        <v>-148.72096523567197</v>
      </c>
      <c r="AT292" s="82">
        <v>918</v>
      </c>
      <c r="AU292" s="82" t="s">
        <v>716</v>
      </c>
      <c r="AV292" s="192">
        <v>2293</v>
      </c>
      <c r="AW292" s="192">
        <v>5105684.8686236525</v>
      </c>
      <c r="AX292" s="192">
        <v>1347695.3143344193</v>
      </c>
      <c r="AY292" s="192">
        <v>-491464</v>
      </c>
      <c r="BA292" s="193">
        <f t="shared" si="162"/>
        <v>4614220.8686236525</v>
      </c>
      <c r="BB292" s="194"/>
      <c r="BC292" s="149">
        <v>1453534.3831176672</v>
      </c>
      <c r="BD292" s="194"/>
      <c r="BE292" s="149">
        <v>-47863.783153254772</v>
      </c>
      <c r="BF292" s="192"/>
      <c r="BG292" s="192">
        <f t="shared" si="163"/>
        <v>6019891.4685880654</v>
      </c>
      <c r="BH292" s="195">
        <f t="shared" si="144"/>
        <v>2625.3342645390603</v>
      </c>
      <c r="BI292" s="194"/>
      <c r="BJ292" s="149">
        <v>0</v>
      </c>
      <c r="BL292" s="147">
        <f t="shared" si="145"/>
        <v>-367568.79944616277</v>
      </c>
      <c r="BM292" s="148">
        <f t="shared" si="146"/>
        <v>-5.7545375473510983E-2</v>
      </c>
      <c r="BN292" s="149">
        <f t="shared" si="164"/>
        <v>-160.30039225737582</v>
      </c>
      <c r="BP292" s="82">
        <v>918</v>
      </c>
      <c r="BQ292" s="82" t="s">
        <v>716</v>
      </c>
      <c r="BR292" s="192">
        <v>2293</v>
      </c>
      <c r="BS292" s="192">
        <v>5128788.9679264165</v>
      </c>
      <c r="BT292" s="192">
        <v>1369408.1650610061</v>
      </c>
      <c r="BU292" s="192">
        <v>-491464</v>
      </c>
      <c r="BW292" s="193">
        <f t="shared" si="165"/>
        <v>4637324.9679264165</v>
      </c>
      <c r="BX292" s="194"/>
      <c r="BY292" s="149">
        <v>1445697.258285403</v>
      </c>
      <c r="BZ292" s="194"/>
      <c r="CA292" s="149">
        <v>-222586.04848505461</v>
      </c>
      <c r="CB292" s="192"/>
      <c r="CC292" s="192">
        <f t="shared" si="166"/>
        <v>5860436.1777267652</v>
      </c>
      <c r="CD292" s="195">
        <f t="shared" si="147"/>
        <v>2555.794233635746</v>
      </c>
      <c r="CE292" s="194"/>
      <c r="CF292" s="149">
        <v>0</v>
      </c>
      <c r="CH292" s="147">
        <f t="shared" si="148"/>
        <v>-527024.09030746296</v>
      </c>
      <c r="CI292" s="148">
        <f t="shared" si="149"/>
        <v>-8.2509177073857118E-2</v>
      </c>
      <c r="CJ292" s="149">
        <f t="shared" si="167"/>
        <v>-229.84042316069034</v>
      </c>
      <c r="CL292" s="82">
        <v>918</v>
      </c>
      <c r="CM292" s="82" t="s">
        <v>716</v>
      </c>
      <c r="CN292" s="192">
        <v>2293</v>
      </c>
      <c r="CO292" s="192">
        <v>5074018.0110686319</v>
      </c>
      <c r="CP292" s="192">
        <v>1518392.1570508375</v>
      </c>
      <c r="CQ292" s="192">
        <v>-491464</v>
      </c>
      <c r="CS292" s="193">
        <f t="shared" si="150"/>
        <v>4582554.0110686319</v>
      </c>
      <c r="CT292" s="194"/>
      <c r="CU292" s="149">
        <v>1445697.258285403</v>
      </c>
      <c r="CV292" s="194"/>
      <c r="CW292" s="149">
        <v>-222586.04848505461</v>
      </c>
      <c r="CX292" s="192"/>
      <c r="CY292" s="192">
        <f t="shared" si="151"/>
        <v>5805665.2208689805</v>
      </c>
      <c r="CZ292" s="195">
        <f t="shared" si="152"/>
        <v>2531.9080771343133</v>
      </c>
      <c r="DA292" s="194"/>
      <c r="DB292" s="149">
        <v>0</v>
      </c>
      <c r="DD292" s="147">
        <f t="shared" si="153"/>
        <v>-581795.04716524761</v>
      </c>
      <c r="DE292" s="148">
        <f t="shared" si="154"/>
        <v>-9.1083939899683775E-2</v>
      </c>
      <c r="DF292" s="149">
        <f t="shared" si="155"/>
        <v>-253.72657966212282</v>
      </c>
      <c r="DH292" s="196">
        <v>61171.29</v>
      </c>
      <c r="DI292" s="197">
        <v>17671.706000000002</v>
      </c>
      <c r="DJ292" s="198">
        <f t="shared" si="156"/>
        <v>-43499.584000000003</v>
      </c>
      <c r="DL292" s="196" t="e">
        <f>#REF!+DJ292</f>
        <v>#REF!</v>
      </c>
      <c r="DM292" s="198" t="e">
        <f t="shared" si="157"/>
        <v>#REF!</v>
      </c>
      <c r="DN292" s="82">
        <v>918</v>
      </c>
      <c r="DO292" s="82" t="s">
        <v>855</v>
      </c>
      <c r="DP292" s="192">
        <v>2285</v>
      </c>
      <c r="DQ292" s="192">
        <v>5474718.2901186161</v>
      </c>
      <c r="DR292" s="192">
        <v>1518392.1570508375</v>
      </c>
      <c r="DS292" s="192">
        <v>-493309</v>
      </c>
      <c r="DU292" s="193">
        <v>4983254.2901186161</v>
      </c>
      <c r="DV292" s="194"/>
      <c r="DW292" s="149">
        <v>1359844.4236820836</v>
      </c>
      <c r="DX292" s="194"/>
      <c r="DY292" s="149">
        <v>44361.554233528688</v>
      </c>
      <c r="DZ292" s="192"/>
      <c r="EA292" s="192">
        <v>6387460.2680342281</v>
      </c>
      <c r="EB292" s="195">
        <v>2795.3874258355486</v>
      </c>
      <c r="ED292" s="196"/>
      <c r="EE292" s="197"/>
      <c r="EF292" s="198">
        <v>-43499.584000000003</v>
      </c>
      <c r="EH292" s="196">
        <v>6343960.6840342283</v>
      </c>
      <c r="EI292" s="198">
        <v>528663.39033618569</v>
      </c>
      <c r="EK292" s="199">
        <v>2</v>
      </c>
    </row>
    <row r="293" spans="1:141" ht="13.8" x14ac:dyDescent="0.25">
      <c r="A293" s="30">
        <v>922</v>
      </c>
      <c r="B293" s="235" t="s">
        <v>336</v>
      </c>
      <c r="C293" s="180">
        <v>4355</v>
      </c>
      <c r="D293" s="180">
        <v>6930910.5512447199</v>
      </c>
      <c r="E293" s="181">
        <v>1846799.148211946</v>
      </c>
      <c r="F293" s="200">
        <v>-943357</v>
      </c>
      <c r="G293" s="181">
        <f t="shared" si="168"/>
        <v>5987553.5512447199</v>
      </c>
      <c r="H293" s="183">
        <f t="shared" si="137"/>
        <v>1374.8687832938508</v>
      </c>
      <c r="I293" s="184">
        <v>1981626.6470233006</v>
      </c>
      <c r="J293" s="181">
        <f t="shared" si="138"/>
        <v>7969180.1982680205</v>
      </c>
      <c r="K293" s="183">
        <f t="shared" si="139"/>
        <v>1829.8921235977084</v>
      </c>
      <c r="L293" s="185">
        <v>177233.47941599999</v>
      </c>
      <c r="M293" s="185">
        <v>190766.3688</v>
      </c>
      <c r="N293" s="186">
        <v>13532.889384000009</v>
      </c>
      <c r="O293" s="187">
        <v>2175</v>
      </c>
      <c r="P293" s="159">
        <f t="shared" si="140"/>
        <v>7984888.0876520202</v>
      </c>
      <c r="Q293" s="188">
        <v>278617</v>
      </c>
      <c r="R293" s="189"/>
      <c r="S293" s="190"/>
      <c r="U293" s="184"/>
      <c r="W293" s="82">
        <v>921</v>
      </c>
      <c r="X293" s="82" t="s">
        <v>717</v>
      </c>
      <c r="Y293" s="192">
        <v>2014</v>
      </c>
      <c r="Z293" s="192">
        <v>9149867.1947849169</v>
      </c>
      <c r="AA293" s="192">
        <v>2343634.5708674761</v>
      </c>
      <c r="AB293" s="192">
        <v>204284</v>
      </c>
      <c r="AD293" s="193">
        <f t="shared" si="158"/>
        <v>9354151.1947849169</v>
      </c>
      <c r="AE293" s="194"/>
      <c r="AF293" s="149">
        <v>1454612.8471419399</v>
      </c>
      <c r="AG293" s="194"/>
      <c r="AH293" s="149">
        <f t="shared" si="159"/>
        <v>-22725.914511903262</v>
      </c>
      <c r="AI293" s="149">
        <v>-32503.342848419787</v>
      </c>
      <c r="AJ293" s="192"/>
      <c r="AK293" s="192">
        <f t="shared" si="160"/>
        <v>10786038.127414953</v>
      </c>
      <c r="AL293" s="195">
        <f t="shared" si="141"/>
        <v>5355.5303512487353</v>
      </c>
      <c r="AM293" s="194"/>
      <c r="AN293" s="149">
        <v>0</v>
      </c>
      <c r="AP293" s="147">
        <f t="shared" si="142"/>
        <v>48701.168613351882</v>
      </c>
      <c r="AQ293" s="148">
        <f t="shared" si="143"/>
        <v>4.5356841086588605E-3</v>
      </c>
      <c r="AR293" s="149">
        <f t="shared" si="161"/>
        <v>24.181315100969158</v>
      </c>
      <c r="AT293" s="82">
        <v>921</v>
      </c>
      <c r="AU293" s="82" t="s">
        <v>717</v>
      </c>
      <c r="AV293" s="192">
        <v>2014</v>
      </c>
      <c r="AW293" s="192">
        <v>9122558.6028614715</v>
      </c>
      <c r="AX293" s="192">
        <v>2347081.4883517786</v>
      </c>
      <c r="AY293" s="192">
        <v>204284</v>
      </c>
      <c r="BA293" s="193">
        <f t="shared" si="162"/>
        <v>9326842.6028614715</v>
      </c>
      <c r="BB293" s="194"/>
      <c r="BC293" s="149">
        <v>1454612.8471419399</v>
      </c>
      <c r="BD293" s="194"/>
      <c r="BE293" s="149">
        <v>-32503.342848419787</v>
      </c>
      <c r="BF293" s="192"/>
      <c r="BG293" s="192">
        <f t="shared" si="163"/>
        <v>10748952.107154991</v>
      </c>
      <c r="BH293" s="195">
        <f t="shared" si="144"/>
        <v>5337.1162398982087</v>
      </c>
      <c r="BI293" s="194"/>
      <c r="BJ293" s="149">
        <v>0</v>
      </c>
      <c r="BL293" s="147">
        <f t="shared" si="145"/>
        <v>11615.148353390396</v>
      </c>
      <c r="BM293" s="148">
        <f t="shared" si="146"/>
        <v>1.0817531756670109E-3</v>
      </c>
      <c r="BN293" s="149">
        <f t="shared" si="164"/>
        <v>5.7672037504421034</v>
      </c>
      <c r="BP293" s="82">
        <v>921</v>
      </c>
      <c r="BQ293" s="82" t="s">
        <v>717</v>
      </c>
      <c r="BR293" s="192">
        <v>2014</v>
      </c>
      <c r="BS293" s="192">
        <v>9147692.7601582538</v>
      </c>
      <c r="BT293" s="192">
        <v>2371862.0532687134</v>
      </c>
      <c r="BU293" s="192">
        <v>204284</v>
      </c>
      <c r="BW293" s="193">
        <f t="shared" si="165"/>
        <v>9351976.7601582538</v>
      </c>
      <c r="BX293" s="194"/>
      <c r="BY293" s="149">
        <v>1455895.7358236518</v>
      </c>
      <c r="BZ293" s="194"/>
      <c r="CA293" s="149">
        <v>-151153.75698614723</v>
      </c>
      <c r="CB293" s="192"/>
      <c r="CC293" s="192">
        <f t="shared" si="166"/>
        <v>10656718.738995759</v>
      </c>
      <c r="CD293" s="195">
        <f t="shared" si="147"/>
        <v>5291.3201285976957</v>
      </c>
      <c r="CE293" s="194"/>
      <c r="CF293" s="149">
        <v>0</v>
      </c>
      <c r="CH293" s="147">
        <f t="shared" si="148"/>
        <v>-80618.219805842265</v>
      </c>
      <c r="CI293" s="148">
        <f t="shared" si="149"/>
        <v>-7.5082136394870203E-3</v>
      </c>
      <c r="CJ293" s="149">
        <f t="shared" si="167"/>
        <v>-40.028907550070642</v>
      </c>
      <c r="CL293" s="82">
        <v>921</v>
      </c>
      <c r="CM293" s="82" t="s">
        <v>717</v>
      </c>
      <c r="CN293" s="192">
        <v>2014</v>
      </c>
      <c r="CO293" s="192">
        <v>8879090.9138044212</v>
      </c>
      <c r="CP293" s="192">
        <v>2336856.9157863618</v>
      </c>
      <c r="CQ293" s="192">
        <v>204284</v>
      </c>
      <c r="CS293" s="193">
        <f t="shared" si="150"/>
        <v>9083374.9138044212</v>
      </c>
      <c r="CT293" s="194"/>
      <c r="CU293" s="149">
        <v>1455895.7358236518</v>
      </c>
      <c r="CV293" s="194"/>
      <c r="CW293" s="149">
        <v>-151153.75698614723</v>
      </c>
      <c r="CX293" s="192"/>
      <c r="CY293" s="192">
        <f t="shared" si="151"/>
        <v>10388116.892641926</v>
      </c>
      <c r="CZ293" s="195">
        <f t="shared" si="152"/>
        <v>5157.9527768827838</v>
      </c>
      <c r="DA293" s="194"/>
      <c r="DB293" s="149">
        <v>0</v>
      </c>
      <c r="DD293" s="147">
        <f t="shared" si="153"/>
        <v>-349220.0661596749</v>
      </c>
      <c r="DE293" s="148">
        <f t="shared" si="154"/>
        <v>-3.2523899315035701E-2</v>
      </c>
      <c r="DF293" s="149">
        <f t="shared" si="155"/>
        <v>-173.39625926498258</v>
      </c>
      <c r="DH293" s="196">
        <v>45810.499400000001</v>
      </c>
      <c r="DI293" s="197">
        <v>189019.28610000003</v>
      </c>
      <c r="DJ293" s="198">
        <f t="shared" si="156"/>
        <v>143208.78670000003</v>
      </c>
      <c r="DL293" s="196" t="e">
        <f>#REF!+DJ293</f>
        <v>#REF!</v>
      </c>
      <c r="DM293" s="198" t="e">
        <f t="shared" si="157"/>
        <v>#REF!</v>
      </c>
      <c r="DN293" s="82">
        <v>921</v>
      </c>
      <c r="DO293" s="82" t="s">
        <v>335</v>
      </c>
      <c r="DP293" s="192">
        <v>2058</v>
      </c>
      <c r="DQ293" s="192">
        <v>9130483.4001570288</v>
      </c>
      <c r="DR293" s="192">
        <v>2336856.9157863609</v>
      </c>
      <c r="DS293" s="192">
        <v>138917</v>
      </c>
      <c r="DU293" s="193">
        <v>9334767.4001570288</v>
      </c>
      <c r="DV293" s="194"/>
      <c r="DW293" s="149">
        <v>1372444.5079691589</v>
      </c>
      <c r="DX293" s="194"/>
      <c r="DY293" s="149">
        <v>30125.050675413135</v>
      </c>
      <c r="DZ293" s="192"/>
      <c r="EA293" s="192">
        <v>10737336.958801601</v>
      </c>
      <c r="EB293" s="195">
        <v>5217.3648973768713</v>
      </c>
      <c r="ED293" s="196"/>
      <c r="EE293" s="197"/>
      <c r="EF293" s="198">
        <v>143208.78670000003</v>
      </c>
      <c r="EH293" s="196">
        <v>10880545.7455016</v>
      </c>
      <c r="EI293" s="198">
        <v>906712.14545846672</v>
      </c>
      <c r="EK293" s="199">
        <v>11</v>
      </c>
    </row>
    <row r="294" spans="1:141" ht="13.8" x14ac:dyDescent="0.25">
      <c r="A294" s="30">
        <v>924</v>
      </c>
      <c r="B294" s="235" t="s">
        <v>856</v>
      </c>
      <c r="C294" s="180">
        <v>3114</v>
      </c>
      <c r="D294" s="180">
        <v>9301464.319753306</v>
      </c>
      <c r="E294" s="181">
        <v>3008517.1783509469</v>
      </c>
      <c r="F294" s="182">
        <v>86430</v>
      </c>
      <c r="G294" s="181">
        <f t="shared" si="168"/>
        <v>9387894.319753306</v>
      </c>
      <c r="H294" s="183">
        <f t="shared" si="137"/>
        <v>3014.7380602932903</v>
      </c>
      <c r="I294" s="184">
        <v>2036557.7830299104</v>
      </c>
      <c r="J294" s="181">
        <f t="shared" si="138"/>
        <v>11424452.102783216</v>
      </c>
      <c r="K294" s="183">
        <f t="shared" si="139"/>
        <v>3668.7386328783609</v>
      </c>
      <c r="L294" s="185">
        <v>50856.805999999997</v>
      </c>
      <c r="M294" s="185">
        <v>78312.368400000007</v>
      </c>
      <c r="N294" s="186">
        <v>27455.56240000001</v>
      </c>
      <c r="O294" s="187">
        <v>-2095</v>
      </c>
      <c r="P294" s="159">
        <f t="shared" si="140"/>
        <v>11449812.665183216</v>
      </c>
      <c r="Q294" s="188">
        <v>183903</v>
      </c>
      <c r="R294" s="189"/>
      <c r="S294" s="190"/>
      <c r="U294" s="184"/>
      <c r="W294" s="82">
        <v>922</v>
      </c>
      <c r="X294" s="82" t="s">
        <v>718</v>
      </c>
      <c r="Y294" s="192">
        <v>4355</v>
      </c>
      <c r="Z294" s="192">
        <v>6930272.3002543971</v>
      </c>
      <c r="AA294" s="192">
        <v>1846799.1482119444</v>
      </c>
      <c r="AB294" s="192">
        <v>-930232</v>
      </c>
      <c r="AD294" s="193">
        <f t="shared" si="158"/>
        <v>6000040.3002543971</v>
      </c>
      <c r="AE294" s="194"/>
      <c r="AF294" s="149">
        <v>2051448.7950579738</v>
      </c>
      <c r="AG294" s="194"/>
      <c r="AH294" s="149">
        <f t="shared" si="159"/>
        <v>-63507.228548261512</v>
      </c>
      <c r="AI294" s="149">
        <v>-90830.105946932163</v>
      </c>
      <c r="AJ294" s="192"/>
      <c r="AK294" s="192">
        <f t="shared" si="160"/>
        <v>7987981.8667641096</v>
      </c>
      <c r="AL294" s="195">
        <f t="shared" si="141"/>
        <v>1834.2093838723558</v>
      </c>
      <c r="AM294" s="194"/>
      <c r="AN294" s="149">
        <v>0</v>
      </c>
      <c r="AP294" s="147">
        <f t="shared" si="142"/>
        <v>-1155158.1711751781</v>
      </c>
      <c r="AQ294" s="148">
        <f t="shared" si="143"/>
        <v>-0.1263415157573734</v>
      </c>
      <c r="AR294" s="149">
        <f t="shared" si="161"/>
        <v>-265.24871898396742</v>
      </c>
      <c r="AT294" s="82">
        <v>922</v>
      </c>
      <c r="AU294" s="82" t="s">
        <v>718</v>
      </c>
      <c r="AV294" s="192">
        <v>4355</v>
      </c>
      <c r="AW294" s="192">
        <v>6888783.188832216</v>
      </c>
      <c r="AX294" s="192">
        <v>1850745.6881562732</v>
      </c>
      <c r="AY294" s="192">
        <v>-930232</v>
      </c>
      <c r="BA294" s="193">
        <f t="shared" si="162"/>
        <v>5958551.188832216</v>
      </c>
      <c r="BB294" s="194"/>
      <c r="BC294" s="149">
        <v>2051448.7950579738</v>
      </c>
      <c r="BD294" s="194"/>
      <c r="BE294" s="149">
        <v>-90830.105946932163</v>
      </c>
      <c r="BF294" s="192"/>
      <c r="BG294" s="192">
        <f t="shared" si="163"/>
        <v>7919169.8779432578</v>
      </c>
      <c r="BH294" s="195">
        <f t="shared" si="144"/>
        <v>1818.408697575949</v>
      </c>
      <c r="BI294" s="194"/>
      <c r="BJ294" s="149">
        <v>0</v>
      </c>
      <c r="BL294" s="147">
        <f t="shared" si="145"/>
        <v>-1223970.1599960299</v>
      </c>
      <c r="BM294" s="148">
        <f t="shared" si="146"/>
        <v>-0.13386759416537303</v>
      </c>
      <c r="BN294" s="149">
        <f t="shared" si="164"/>
        <v>-281.04940528037429</v>
      </c>
      <c r="BP294" s="82">
        <v>922</v>
      </c>
      <c r="BQ294" s="82" t="s">
        <v>718</v>
      </c>
      <c r="BR294" s="192">
        <v>4355</v>
      </c>
      <c r="BS294" s="192">
        <v>7044454.6204832438</v>
      </c>
      <c r="BT294" s="192">
        <v>2004068.2624822452</v>
      </c>
      <c r="BU294" s="192">
        <v>-930232</v>
      </c>
      <c r="BW294" s="193">
        <f t="shared" si="165"/>
        <v>6114222.6204832438</v>
      </c>
      <c r="BX294" s="194"/>
      <c r="BY294" s="149">
        <v>2033775.0790438077</v>
      </c>
      <c r="BZ294" s="194"/>
      <c r="CA294" s="149">
        <v>-422396.91546052985</v>
      </c>
      <c r="CB294" s="192"/>
      <c r="CC294" s="192">
        <f t="shared" si="166"/>
        <v>7725600.7840665216</v>
      </c>
      <c r="CD294" s="195">
        <f t="shared" si="147"/>
        <v>1773.9611444469624</v>
      </c>
      <c r="CE294" s="194"/>
      <c r="CF294" s="149">
        <v>0</v>
      </c>
      <c r="CH294" s="147">
        <f t="shared" si="148"/>
        <v>-1417539.2538727662</v>
      </c>
      <c r="CI294" s="148">
        <f t="shared" si="149"/>
        <v>-0.15503855874357317</v>
      </c>
      <c r="CJ294" s="149">
        <f t="shared" si="167"/>
        <v>-325.49695840936079</v>
      </c>
      <c r="CL294" s="82">
        <v>922</v>
      </c>
      <c r="CM294" s="82" t="s">
        <v>718</v>
      </c>
      <c r="CN294" s="192">
        <v>4355</v>
      </c>
      <c r="CO294" s="192">
        <v>6688987.1478799488</v>
      </c>
      <c r="CP294" s="192">
        <v>2001247.5382749531</v>
      </c>
      <c r="CQ294" s="192">
        <v>-930232</v>
      </c>
      <c r="CS294" s="193">
        <f t="shared" si="150"/>
        <v>5758755.1478799488</v>
      </c>
      <c r="CT294" s="194"/>
      <c r="CU294" s="149">
        <v>2033775.0790438077</v>
      </c>
      <c r="CV294" s="194"/>
      <c r="CW294" s="149">
        <v>-422396.91546052985</v>
      </c>
      <c r="CX294" s="192"/>
      <c r="CY294" s="192">
        <f t="shared" si="151"/>
        <v>7370133.3114632266</v>
      </c>
      <c r="CZ294" s="195">
        <f t="shared" si="152"/>
        <v>1692.3383034358728</v>
      </c>
      <c r="DA294" s="194"/>
      <c r="DB294" s="149">
        <v>0</v>
      </c>
      <c r="DD294" s="147">
        <f t="shared" si="153"/>
        <v>-1773006.7264760612</v>
      </c>
      <c r="DE294" s="148">
        <f t="shared" si="154"/>
        <v>-0.19391661060850027</v>
      </c>
      <c r="DF294" s="149">
        <f t="shared" si="155"/>
        <v>-407.11979942045031</v>
      </c>
      <c r="DH294" s="196">
        <v>107987.71728</v>
      </c>
      <c r="DI294" s="197">
        <v>167269.49410000001</v>
      </c>
      <c r="DJ294" s="198">
        <f t="shared" si="156"/>
        <v>59281.776820000014</v>
      </c>
      <c r="DL294" s="196" t="e">
        <f>#REF!+DJ294</f>
        <v>#REF!</v>
      </c>
      <c r="DM294" s="198" t="e">
        <f t="shared" si="157"/>
        <v>#REF!</v>
      </c>
      <c r="DN294" s="82">
        <v>922</v>
      </c>
      <c r="DO294" s="82" t="s">
        <v>336</v>
      </c>
      <c r="DP294" s="192">
        <v>4393</v>
      </c>
      <c r="DQ294" s="192">
        <v>8081069.5829193667</v>
      </c>
      <c r="DR294" s="192">
        <v>2001247.5382749531</v>
      </c>
      <c r="DS294" s="192">
        <v>-933567</v>
      </c>
      <c r="DU294" s="193">
        <v>7150837.5829193667</v>
      </c>
      <c r="DV294" s="194"/>
      <c r="DW294" s="149">
        <v>1908118.4497728173</v>
      </c>
      <c r="DX294" s="194"/>
      <c r="DY294" s="149">
        <v>84184.005247103065</v>
      </c>
      <c r="DZ294" s="192"/>
      <c r="EA294" s="192">
        <v>9143140.0379392877</v>
      </c>
      <c r="EB294" s="195">
        <v>2081.2975274161822</v>
      </c>
      <c r="ED294" s="196"/>
      <c r="EE294" s="197"/>
      <c r="EF294" s="198">
        <v>59281.776820000014</v>
      </c>
      <c r="EH294" s="196">
        <v>9202421.814759288</v>
      </c>
      <c r="EI294" s="198">
        <v>766868.48456327396</v>
      </c>
      <c r="EK294" s="199">
        <v>6</v>
      </c>
    </row>
    <row r="295" spans="1:141" ht="13.8" x14ac:dyDescent="0.25">
      <c r="A295" s="30">
        <v>925</v>
      </c>
      <c r="B295" s="235" t="s">
        <v>338</v>
      </c>
      <c r="C295" s="180">
        <v>3579</v>
      </c>
      <c r="D295" s="180">
        <v>9135526.3036109209</v>
      </c>
      <c r="E295" s="181">
        <v>1411697.3565665076</v>
      </c>
      <c r="F295" s="182">
        <v>59465</v>
      </c>
      <c r="G295" s="181">
        <f t="shared" si="168"/>
        <v>9194991.3036109209</v>
      </c>
      <c r="H295" s="183">
        <f t="shared" si="137"/>
        <v>2569.1509649653312</v>
      </c>
      <c r="I295" s="184">
        <v>2287477.6830035048</v>
      </c>
      <c r="J295" s="181">
        <f t="shared" si="138"/>
        <v>11482468.986614425</v>
      </c>
      <c r="K295" s="183">
        <f t="shared" si="139"/>
        <v>3208.2897419990009</v>
      </c>
      <c r="L295" s="185">
        <v>93277.783760000006</v>
      </c>
      <c r="M295" s="185">
        <v>115228.008</v>
      </c>
      <c r="N295" s="186">
        <v>21950.224239999996</v>
      </c>
      <c r="O295" s="187">
        <v>1245</v>
      </c>
      <c r="P295" s="159">
        <f t="shared" si="140"/>
        <v>11505664.210854424</v>
      </c>
      <c r="Q295" s="188">
        <v>203399</v>
      </c>
      <c r="R295" s="189"/>
      <c r="S295" s="190"/>
      <c r="U295" s="184"/>
      <c r="W295" s="82">
        <v>924</v>
      </c>
      <c r="X295" s="82" t="s">
        <v>719</v>
      </c>
      <c r="Y295" s="192">
        <v>3114</v>
      </c>
      <c r="Z295" s="192">
        <v>9303343.646483358</v>
      </c>
      <c r="AA295" s="192">
        <v>3008517.178350945</v>
      </c>
      <c r="AB295" s="192">
        <v>-176214</v>
      </c>
      <c r="AD295" s="193">
        <f t="shared" si="158"/>
        <v>9127129.646483358</v>
      </c>
      <c r="AE295" s="194"/>
      <c r="AF295" s="149">
        <v>2072886.3526009636</v>
      </c>
      <c r="AG295" s="194"/>
      <c r="AH295" s="149">
        <f t="shared" si="159"/>
        <v>-38552.860447002313</v>
      </c>
      <c r="AI295" s="149">
        <v>-55139.55622071262</v>
      </c>
      <c r="AJ295" s="192"/>
      <c r="AK295" s="192">
        <f t="shared" si="160"/>
        <v>11161463.138637319</v>
      </c>
      <c r="AL295" s="195">
        <f t="shared" si="141"/>
        <v>3584.2848871667693</v>
      </c>
      <c r="AM295" s="194"/>
      <c r="AN295" s="149">
        <v>0</v>
      </c>
      <c r="AP295" s="147">
        <f t="shared" si="142"/>
        <v>-383998.15243265778</v>
      </c>
      <c r="AQ295" s="148">
        <f t="shared" si="143"/>
        <v>-3.3259663061680121E-2</v>
      </c>
      <c r="AR295" s="149">
        <f t="shared" si="161"/>
        <v>-123.31347220059659</v>
      </c>
      <c r="AT295" s="82">
        <v>924</v>
      </c>
      <c r="AU295" s="82" t="s">
        <v>719</v>
      </c>
      <c r="AV295" s="192">
        <v>3114</v>
      </c>
      <c r="AW295" s="192">
        <v>9275259.330713436</v>
      </c>
      <c r="AX295" s="192">
        <v>3010719.1604914428</v>
      </c>
      <c r="AY295" s="192">
        <v>-176214</v>
      </c>
      <c r="BA295" s="193">
        <f t="shared" si="162"/>
        <v>9099045.330713436</v>
      </c>
      <c r="BB295" s="194"/>
      <c r="BC295" s="149">
        <v>2072886.3526009636</v>
      </c>
      <c r="BD295" s="194"/>
      <c r="BE295" s="149">
        <v>-55139.55622071262</v>
      </c>
      <c r="BF295" s="192"/>
      <c r="BG295" s="192">
        <f t="shared" si="163"/>
        <v>11116792.127093688</v>
      </c>
      <c r="BH295" s="195">
        <f t="shared" si="144"/>
        <v>3569.9396683024047</v>
      </c>
      <c r="BI295" s="194"/>
      <c r="BJ295" s="149">
        <v>0</v>
      </c>
      <c r="BL295" s="147">
        <f t="shared" si="145"/>
        <v>-428669.16397628933</v>
      </c>
      <c r="BM295" s="148">
        <f t="shared" si="146"/>
        <v>-3.7128803533198834E-2</v>
      </c>
      <c r="BN295" s="149">
        <f t="shared" si="164"/>
        <v>-137.65869106496126</v>
      </c>
      <c r="BP295" s="82">
        <v>924</v>
      </c>
      <c r="BQ295" s="82" t="s">
        <v>719</v>
      </c>
      <c r="BR295" s="192">
        <v>3114</v>
      </c>
      <c r="BS295" s="192">
        <v>9239038.3765132073</v>
      </c>
      <c r="BT295" s="192">
        <v>2973206.8377592429</v>
      </c>
      <c r="BU295" s="192">
        <v>-283287</v>
      </c>
      <c r="BW295" s="193">
        <f t="shared" si="165"/>
        <v>8955751.3765132073</v>
      </c>
      <c r="BX295" s="194"/>
      <c r="BY295" s="149">
        <v>2069458.9418215018</v>
      </c>
      <c r="BZ295" s="194"/>
      <c r="CA295" s="149">
        <v>-256421.35088006183</v>
      </c>
      <c r="CB295" s="192"/>
      <c r="CC295" s="192">
        <f t="shared" si="166"/>
        <v>10768788.967454648</v>
      </c>
      <c r="CD295" s="195">
        <f t="shared" si="147"/>
        <v>3458.1852817773433</v>
      </c>
      <c r="CE295" s="194"/>
      <c r="CF295" s="149">
        <v>0</v>
      </c>
      <c r="CH295" s="147">
        <f t="shared" si="148"/>
        <v>-776672.32361532934</v>
      </c>
      <c r="CI295" s="148">
        <f t="shared" si="149"/>
        <v>-6.7270791875250494E-2</v>
      </c>
      <c r="CJ295" s="149">
        <f t="shared" si="167"/>
        <v>-249.41307759002225</v>
      </c>
      <c r="CL295" s="82">
        <v>924</v>
      </c>
      <c r="CM295" s="82" t="s">
        <v>719</v>
      </c>
      <c r="CN295" s="192">
        <v>3114</v>
      </c>
      <c r="CO295" s="192">
        <v>9002789.5269764364</v>
      </c>
      <c r="CP295" s="192">
        <v>2782829.5549176997</v>
      </c>
      <c r="CQ295" s="192">
        <v>-283287</v>
      </c>
      <c r="CS295" s="193">
        <f t="shared" si="150"/>
        <v>8719502.5269764364</v>
      </c>
      <c r="CT295" s="194"/>
      <c r="CU295" s="149">
        <v>2069458.9418215018</v>
      </c>
      <c r="CV295" s="194"/>
      <c r="CW295" s="149">
        <v>-256421.35088006183</v>
      </c>
      <c r="CX295" s="192"/>
      <c r="CY295" s="192">
        <f t="shared" si="151"/>
        <v>10532540.117917877</v>
      </c>
      <c r="CZ295" s="195">
        <f t="shared" si="152"/>
        <v>3382.3185992029148</v>
      </c>
      <c r="DA295" s="194"/>
      <c r="DB295" s="149">
        <v>0</v>
      </c>
      <c r="DD295" s="147">
        <f t="shared" si="153"/>
        <v>-1012921.1731521003</v>
      </c>
      <c r="DE295" s="148">
        <f t="shared" si="154"/>
        <v>-8.7733278698492581E-2</v>
      </c>
      <c r="DF295" s="149">
        <f t="shared" si="155"/>
        <v>-325.27976016445098</v>
      </c>
      <c r="DH295" s="196">
        <v>28682.538200000003</v>
      </c>
      <c r="DI295" s="197">
        <v>61171.290000000008</v>
      </c>
      <c r="DJ295" s="198">
        <f t="shared" si="156"/>
        <v>32488.751800000005</v>
      </c>
      <c r="DL295" s="196" t="e">
        <f>#REF!+DJ295</f>
        <v>#REF!</v>
      </c>
      <c r="DM295" s="198" t="e">
        <f t="shared" si="157"/>
        <v>#REF!</v>
      </c>
      <c r="DN295" s="82">
        <v>924</v>
      </c>
      <c r="DO295" s="82" t="s">
        <v>856</v>
      </c>
      <c r="DP295" s="192">
        <v>3166</v>
      </c>
      <c r="DQ295" s="192">
        <v>9726913.324725654</v>
      </c>
      <c r="DR295" s="192">
        <v>2782829.5549176997</v>
      </c>
      <c r="DS295" s="192">
        <v>-179011</v>
      </c>
      <c r="DU295" s="193">
        <v>9550699.324725654</v>
      </c>
      <c r="DV295" s="194"/>
      <c r="DW295" s="149">
        <v>1943657.0126198395</v>
      </c>
      <c r="DX295" s="194"/>
      <c r="DY295" s="149">
        <v>51104.953724482642</v>
      </c>
      <c r="DZ295" s="192"/>
      <c r="EA295" s="192">
        <v>11545461.291069977</v>
      </c>
      <c r="EB295" s="195">
        <v>3646.7028714687231</v>
      </c>
      <c r="ED295" s="196"/>
      <c r="EE295" s="197"/>
      <c r="EF295" s="198">
        <v>32488.751800000005</v>
      </c>
      <c r="EH295" s="196">
        <v>11577950.042869978</v>
      </c>
      <c r="EI295" s="198">
        <v>964829.17023916484</v>
      </c>
      <c r="EK295" s="199">
        <v>16</v>
      </c>
    </row>
    <row r="296" spans="1:141" ht="13.8" x14ac:dyDescent="0.25">
      <c r="A296" s="30">
        <v>927</v>
      </c>
      <c r="B296" s="235" t="s">
        <v>857</v>
      </c>
      <c r="C296" s="180">
        <v>29158</v>
      </c>
      <c r="D296" s="180">
        <v>25027464.733649224</v>
      </c>
      <c r="E296" s="181">
        <v>-1072035.0798397195</v>
      </c>
      <c r="F296" s="200">
        <v>-3214017</v>
      </c>
      <c r="G296" s="181">
        <f t="shared" si="168"/>
        <v>21813447.733649224</v>
      </c>
      <c r="H296" s="183">
        <f t="shared" si="137"/>
        <v>748.11193269940406</v>
      </c>
      <c r="I296" s="184">
        <v>10755644.314984992</v>
      </c>
      <c r="J296" s="181">
        <f t="shared" si="138"/>
        <v>32569092.048634216</v>
      </c>
      <c r="K296" s="183">
        <f t="shared" si="139"/>
        <v>1116.9864890813574</v>
      </c>
      <c r="L296" s="185">
        <v>781601.53624000016</v>
      </c>
      <c r="M296" s="185">
        <v>928083.36320000002</v>
      </c>
      <c r="N296" s="186">
        <v>146481.82695999986</v>
      </c>
      <c r="O296" s="187">
        <v>-14217</v>
      </c>
      <c r="P296" s="159">
        <f t="shared" si="140"/>
        <v>32701356.875594217</v>
      </c>
      <c r="Q296" s="188">
        <v>2363489</v>
      </c>
      <c r="R296" s="189"/>
      <c r="S296" s="190"/>
      <c r="U296" s="184"/>
      <c r="W296" s="82">
        <v>925</v>
      </c>
      <c r="X296" s="82" t="s">
        <v>720</v>
      </c>
      <c r="Y296" s="192">
        <v>3579</v>
      </c>
      <c r="Z296" s="192">
        <v>9129073.7630724497</v>
      </c>
      <c r="AA296" s="192">
        <v>1411697.3565665064</v>
      </c>
      <c r="AB296" s="192">
        <v>37130</v>
      </c>
      <c r="AD296" s="193">
        <f t="shared" si="158"/>
        <v>9166203.7630724497</v>
      </c>
      <c r="AE296" s="194"/>
      <c r="AF296" s="149">
        <v>2334500.593764964</v>
      </c>
      <c r="AG296" s="194"/>
      <c r="AH296" s="149">
        <f t="shared" si="159"/>
        <v>-52175.974452296075</v>
      </c>
      <c r="AI296" s="149">
        <v>-74623.777414330441</v>
      </c>
      <c r="AJ296" s="192"/>
      <c r="AK296" s="192">
        <f t="shared" si="160"/>
        <v>11448528.382385118</v>
      </c>
      <c r="AL296" s="195">
        <f t="shared" si="141"/>
        <v>3198.806477335881</v>
      </c>
      <c r="AM296" s="194"/>
      <c r="AN296" s="149">
        <v>0</v>
      </c>
      <c r="AP296" s="147">
        <f t="shared" si="142"/>
        <v>-666618.62825859338</v>
      </c>
      <c r="AQ296" s="148">
        <f t="shared" si="143"/>
        <v>-5.5023569063828812E-2</v>
      </c>
      <c r="AR296" s="149">
        <f t="shared" si="161"/>
        <v>-186.25834821419207</v>
      </c>
      <c r="AT296" s="82">
        <v>925</v>
      </c>
      <c r="AU296" s="82" t="s">
        <v>720</v>
      </c>
      <c r="AV296" s="192">
        <v>3579</v>
      </c>
      <c r="AW296" s="192">
        <v>9049143.5502180737</v>
      </c>
      <c r="AX296" s="192">
        <v>1385929.982548807</v>
      </c>
      <c r="AY296" s="192">
        <v>37130</v>
      </c>
      <c r="BA296" s="193">
        <f t="shared" si="162"/>
        <v>9086273.5502180737</v>
      </c>
      <c r="BB296" s="194"/>
      <c r="BC296" s="149">
        <v>2334500.593764964</v>
      </c>
      <c r="BD296" s="194"/>
      <c r="BE296" s="149">
        <v>-74623.777414330441</v>
      </c>
      <c r="BF296" s="192"/>
      <c r="BG296" s="192">
        <f t="shared" si="163"/>
        <v>11346150.366568707</v>
      </c>
      <c r="BH296" s="195">
        <f t="shared" si="144"/>
        <v>3170.2012759342574</v>
      </c>
      <c r="BI296" s="194"/>
      <c r="BJ296" s="149">
        <v>0</v>
      </c>
      <c r="BL296" s="147">
        <f t="shared" si="145"/>
        <v>-768996.64407500438</v>
      </c>
      <c r="BM296" s="148">
        <f t="shared" si="146"/>
        <v>-6.3473983716368088E-2</v>
      </c>
      <c r="BN296" s="149">
        <f t="shared" si="164"/>
        <v>-214.86354961581569</v>
      </c>
      <c r="BP296" s="82">
        <v>925</v>
      </c>
      <c r="BQ296" s="82" t="s">
        <v>720</v>
      </c>
      <c r="BR296" s="192">
        <v>3579</v>
      </c>
      <c r="BS296" s="192">
        <v>8935144.745662218</v>
      </c>
      <c r="BT296" s="192">
        <v>1268820.4927145266</v>
      </c>
      <c r="BU296" s="192">
        <v>37130</v>
      </c>
      <c r="BW296" s="193">
        <f t="shared" si="165"/>
        <v>8972274.745662218</v>
      </c>
      <c r="BX296" s="194"/>
      <c r="BY296" s="149">
        <v>2337596.3919203766</v>
      </c>
      <c r="BZ296" s="194"/>
      <c r="CA296" s="149">
        <v>-347030.89984550397</v>
      </c>
      <c r="CB296" s="192"/>
      <c r="CC296" s="192">
        <f t="shared" si="166"/>
        <v>10962840.237737091</v>
      </c>
      <c r="CD296" s="195">
        <f t="shared" si="147"/>
        <v>3063.1014914046077</v>
      </c>
      <c r="CE296" s="194"/>
      <c r="CF296" s="149">
        <v>0</v>
      </c>
      <c r="CH296" s="147">
        <f t="shared" si="148"/>
        <v>-1152306.7729066201</v>
      </c>
      <c r="CI296" s="148">
        <f t="shared" si="149"/>
        <v>-9.5112900561112948E-2</v>
      </c>
      <c r="CJ296" s="149">
        <f t="shared" si="167"/>
        <v>-321.96333414546524</v>
      </c>
      <c r="CL296" s="82">
        <v>925</v>
      </c>
      <c r="CM296" s="82" t="s">
        <v>720</v>
      </c>
      <c r="CN296" s="192">
        <v>3579</v>
      </c>
      <c r="CO296" s="192">
        <v>8815718.9286320694</v>
      </c>
      <c r="CP296" s="192">
        <v>1209443.18572223</v>
      </c>
      <c r="CQ296" s="192">
        <v>37130</v>
      </c>
      <c r="CS296" s="193">
        <f t="shared" si="150"/>
        <v>8852848.9286320694</v>
      </c>
      <c r="CT296" s="194"/>
      <c r="CU296" s="149">
        <v>2337596.3919203766</v>
      </c>
      <c r="CV296" s="194"/>
      <c r="CW296" s="149">
        <v>-347030.89984550397</v>
      </c>
      <c r="CX296" s="192"/>
      <c r="CY296" s="192">
        <f t="shared" si="151"/>
        <v>10843414.420706943</v>
      </c>
      <c r="CZ296" s="195">
        <f t="shared" si="152"/>
        <v>3029.7330038298246</v>
      </c>
      <c r="DA296" s="194"/>
      <c r="DB296" s="149">
        <v>0</v>
      </c>
      <c r="DD296" s="147">
        <f t="shared" si="153"/>
        <v>-1271732.5899367686</v>
      </c>
      <c r="DE296" s="148">
        <f t="shared" si="154"/>
        <v>-0.10497046291056092</v>
      </c>
      <c r="DF296" s="149">
        <f t="shared" si="155"/>
        <v>-355.33182172024829</v>
      </c>
      <c r="DH296" s="196">
        <v>78326.438439999998</v>
      </c>
      <c r="DI296" s="197">
        <v>146811.09600000002</v>
      </c>
      <c r="DJ296" s="198">
        <f t="shared" si="156"/>
        <v>68484.657560000021</v>
      </c>
      <c r="DL296" s="196" t="e">
        <f>#REF!+DJ296</f>
        <v>#REF!</v>
      </c>
      <c r="DM296" s="198" t="e">
        <f t="shared" si="157"/>
        <v>#REF!</v>
      </c>
      <c r="DN296" s="82">
        <v>925</v>
      </c>
      <c r="DO296" s="82" t="s">
        <v>338</v>
      </c>
      <c r="DP296" s="192">
        <v>3676</v>
      </c>
      <c r="DQ296" s="192">
        <v>9818374.4237043168</v>
      </c>
      <c r="DR296" s="192">
        <v>1209443.18572223</v>
      </c>
      <c r="DS296" s="192">
        <v>40823</v>
      </c>
      <c r="DU296" s="193">
        <v>9855504.4237043168</v>
      </c>
      <c r="DV296" s="194"/>
      <c r="DW296" s="149">
        <v>2190479.086436782</v>
      </c>
      <c r="DX296" s="194"/>
      <c r="DY296" s="149">
        <v>69163.500502613271</v>
      </c>
      <c r="DZ296" s="192"/>
      <c r="EA296" s="192">
        <v>12115147.010643711</v>
      </c>
      <c r="EB296" s="195">
        <v>3295.7418418508464</v>
      </c>
      <c r="ED296" s="196"/>
      <c r="EE296" s="197"/>
      <c r="EF296" s="198">
        <v>68484.657560000021</v>
      </c>
      <c r="EH296" s="196">
        <v>12183631.668203712</v>
      </c>
      <c r="EI296" s="198">
        <v>1015302.639016976</v>
      </c>
      <c r="EK296" s="199">
        <v>11</v>
      </c>
    </row>
    <row r="297" spans="1:141" ht="13.8" x14ac:dyDescent="0.25">
      <c r="A297" s="30">
        <v>931</v>
      </c>
      <c r="B297" s="235" t="s">
        <v>340</v>
      </c>
      <c r="C297" s="180">
        <v>6176</v>
      </c>
      <c r="D297" s="180">
        <v>22644686.190296143</v>
      </c>
      <c r="E297" s="181">
        <v>5325175.4080491103</v>
      </c>
      <c r="F297" s="200">
        <v>5986</v>
      </c>
      <c r="G297" s="181">
        <f t="shared" si="168"/>
        <v>22650672.190296143</v>
      </c>
      <c r="H297" s="183">
        <f t="shared" si="137"/>
        <v>3667.5311188951009</v>
      </c>
      <c r="I297" s="184">
        <v>3846221.8919529584</v>
      </c>
      <c r="J297" s="181">
        <f t="shared" si="138"/>
        <v>26496894.082249101</v>
      </c>
      <c r="K297" s="183">
        <f t="shared" si="139"/>
        <v>4290.3002076180537</v>
      </c>
      <c r="L297" s="185">
        <v>169427.84880000001</v>
      </c>
      <c r="M297" s="185">
        <v>87061.161600000007</v>
      </c>
      <c r="N297" s="186">
        <v>-82366.6872</v>
      </c>
      <c r="O297" s="187">
        <v>2443</v>
      </c>
      <c r="P297" s="159">
        <f t="shared" si="140"/>
        <v>26416970.395049103</v>
      </c>
      <c r="Q297" s="188">
        <v>378543</v>
      </c>
      <c r="R297" s="189"/>
      <c r="S297" s="190"/>
      <c r="U297" s="184"/>
      <c r="W297" s="82">
        <v>927</v>
      </c>
      <c r="X297" s="82" t="s">
        <v>721</v>
      </c>
      <c r="Y297" s="192">
        <v>29158</v>
      </c>
      <c r="Z297" s="192">
        <v>25009192.543668494</v>
      </c>
      <c r="AA297" s="192">
        <v>-1072035.0798397339</v>
      </c>
      <c r="AB297" s="192">
        <v>-2725806</v>
      </c>
      <c r="AD297" s="193">
        <f t="shared" si="158"/>
        <v>22283386.543668494</v>
      </c>
      <c r="AE297" s="194"/>
      <c r="AF297" s="149">
        <v>11231401.788099166</v>
      </c>
      <c r="AG297" s="194"/>
      <c r="AH297" s="149">
        <f t="shared" si="159"/>
        <v>-457707.96274175082</v>
      </c>
      <c r="AI297" s="149">
        <v>-654628.83043296926</v>
      </c>
      <c r="AJ297" s="192"/>
      <c r="AK297" s="192">
        <f t="shared" si="160"/>
        <v>33057080.369025908</v>
      </c>
      <c r="AL297" s="195">
        <f t="shared" si="141"/>
        <v>1133.7224901922598</v>
      </c>
      <c r="AM297" s="194"/>
      <c r="AN297" s="149">
        <v>0</v>
      </c>
      <c r="AP297" s="147">
        <f t="shared" si="142"/>
        <v>-4963964.5836318955</v>
      </c>
      <c r="AQ297" s="148">
        <f t="shared" si="143"/>
        <v>-0.13055834182918472</v>
      </c>
      <c r="AR297" s="149">
        <f t="shared" si="161"/>
        <v>-170.24365812579379</v>
      </c>
      <c r="AT297" s="82">
        <v>927</v>
      </c>
      <c r="AU297" s="82" t="s">
        <v>721</v>
      </c>
      <c r="AV297" s="192">
        <v>29158</v>
      </c>
      <c r="AW297" s="192">
        <v>24755577.809882194</v>
      </c>
      <c r="AX297" s="192">
        <v>-1019962.4774369379</v>
      </c>
      <c r="AY297" s="192">
        <v>-2725806</v>
      </c>
      <c r="BA297" s="193">
        <f t="shared" si="162"/>
        <v>22029771.809882194</v>
      </c>
      <c r="BB297" s="194"/>
      <c r="BC297" s="149">
        <v>11231401.788099166</v>
      </c>
      <c r="BD297" s="194"/>
      <c r="BE297" s="149">
        <v>-654628.83043296926</v>
      </c>
      <c r="BF297" s="192"/>
      <c r="BG297" s="192">
        <f t="shared" si="163"/>
        <v>32606544.76754839</v>
      </c>
      <c r="BH297" s="195">
        <f t="shared" si="144"/>
        <v>1118.2709639738114</v>
      </c>
      <c r="BI297" s="194"/>
      <c r="BJ297" s="149">
        <v>0</v>
      </c>
      <c r="BL297" s="147">
        <f t="shared" si="145"/>
        <v>-5414500.1851094142</v>
      </c>
      <c r="BM297" s="148">
        <f t="shared" si="146"/>
        <v>-0.14240797936646193</v>
      </c>
      <c r="BN297" s="149">
        <f t="shared" si="164"/>
        <v>-185.69518434424219</v>
      </c>
      <c r="BP297" s="82">
        <v>927</v>
      </c>
      <c r="BQ297" s="82" t="s">
        <v>721</v>
      </c>
      <c r="BR297" s="192">
        <v>29158</v>
      </c>
      <c r="BS297" s="192">
        <v>24856621.581058089</v>
      </c>
      <c r="BT297" s="192">
        <v>-953446.03190923424</v>
      </c>
      <c r="BU297" s="192">
        <v>-2725806</v>
      </c>
      <c r="BW297" s="193">
        <f t="shared" si="165"/>
        <v>22130815.581058089</v>
      </c>
      <c r="BX297" s="194"/>
      <c r="BY297" s="149">
        <v>11064188.334465401</v>
      </c>
      <c r="BZ297" s="194"/>
      <c r="CA297" s="149">
        <v>-3044290.1707939692</v>
      </c>
      <c r="CB297" s="192"/>
      <c r="CC297" s="192">
        <f t="shared" si="166"/>
        <v>30150713.744729523</v>
      </c>
      <c r="CD297" s="195">
        <f t="shared" si="147"/>
        <v>1034.0460163498703</v>
      </c>
      <c r="CE297" s="194"/>
      <c r="CF297" s="149">
        <v>0</v>
      </c>
      <c r="CH297" s="147">
        <f t="shared" si="148"/>
        <v>-7870331.2079282813</v>
      </c>
      <c r="CI297" s="148">
        <f t="shared" si="149"/>
        <v>-0.20699933991104361</v>
      </c>
      <c r="CJ297" s="149">
        <f t="shared" si="167"/>
        <v>-269.92013196818306</v>
      </c>
      <c r="CL297" s="82">
        <v>927</v>
      </c>
      <c r="CM297" s="82" t="s">
        <v>721</v>
      </c>
      <c r="CN297" s="192">
        <v>29158</v>
      </c>
      <c r="CO297" s="192">
        <v>22596797.970752429</v>
      </c>
      <c r="CP297" s="192">
        <v>-1301807.2308052953</v>
      </c>
      <c r="CQ297" s="192">
        <v>-2725806</v>
      </c>
      <c r="CS297" s="193">
        <f t="shared" si="150"/>
        <v>19870991.970752429</v>
      </c>
      <c r="CT297" s="194"/>
      <c r="CU297" s="149">
        <v>11064188.334465401</v>
      </c>
      <c r="CV297" s="194"/>
      <c r="CW297" s="149">
        <v>-3044290.1707939692</v>
      </c>
      <c r="CX297" s="192"/>
      <c r="CY297" s="192">
        <f t="shared" si="151"/>
        <v>27890890.134423863</v>
      </c>
      <c r="CZ297" s="195">
        <f t="shared" si="152"/>
        <v>956.54332033829007</v>
      </c>
      <c r="DA297" s="194"/>
      <c r="DB297" s="149">
        <v>0</v>
      </c>
      <c r="DD297" s="147">
        <f t="shared" si="153"/>
        <v>-10130154.818233941</v>
      </c>
      <c r="DE297" s="148">
        <f t="shared" si="154"/>
        <v>-0.26643546569663146</v>
      </c>
      <c r="DF297" s="149">
        <f t="shared" si="155"/>
        <v>-347.42282797976338</v>
      </c>
      <c r="DH297" s="196">
        <v>741545.56462000019</v>
      </c>
      <c r="DI297" s="197">
        <v>855582.44279999996</v>
      </c>
      <c r="DJ297" s="198">
        <f t="shared" si="156"/>
        <v>114036.87817999977</v>
      </c>
      <c r="DL297" s="196" t="e">
        <f>#REF!+DJ297</f>
        <v>#REF!</v>
      </c>
      <c r="DM297" s="198" t="e">
        <f t="shared" si="157"/>
        <v>#REF!</v>
      </c>
      <c r="DN297" s="82">
        <v>927</v>
      </c>
      <c r="DO297" s="82" t="s">
        <v>857</v>
      </c>
      <c r="DP297" s="192">
        <v>29211</v>
      </c>
      <c r="DQ297" s="192">
        <v>29783939.778642226</v>
      </c>
      <c r="DR297" s="192">
        <v>-1301807.2308052953</v>
      </c>
      <c r="DS297" s="192">
        <v>-2688167</v>
      </c>
      <c r="DU297" s="193">
        <v>27058133.778642226</v>
      </c>
      <c r="DV297" s="194"/>
      <c r="DW297" s="149">
        <v>10356182.016439874</v>
      </c>
      <c r="DX297" s="194"/>
      <c r="DY297" s="149">
        <v>606729.15757570113</v>
      </c>
      <c r="DZ297" s="192"/>
      <c r="EA297" s="192">
        <v>38021044.952657804</v>
      </c>
      <c r="EB297" s="195">
        <v>1301.6002517085278</v>
      </c>
      <c r="ED297" s="196"/>
      <c r="EE297" s="197"/>
      <c r="EF297" s="198">
        <v>114036.87817999977</v>
      </c>
      <c r="EH297" s="196">
        <v>38135081.830837801</v>
      </c>
      <c r="EI297" s="198">
        <v>3177923.4859031499</v>
      </c>
      <c r="EK297" s="199">
        <v>1</v>
      </c>
    </row>
    <row r="298" spans="1:141" ht="13.8" x14ac:dyDescent="0.25">
      <c r="A298" s="30">
        <v>934</v>
      </c>
      <c r="B298" s="235" t="s">
        <v>879</v>
      </c>
      <c r="C298" s="180">
        <v>2827</v>
      </c>
      <c r="D298" s="180">
        <v>8075071.8474300504</v>
      </c>
      <c r="E298" s="181">
        <v>2227531.5669483743</v>
      </c>
      <c r="F298" s="200">
        <v>-746428</v>
      </c>
      <c r="G298" s="181">
        <f t="shared" si="168"/>
        <v>7328643.8474300504</v>
      </c>
      <c r="H298" s="183">
        <f t="shared" si="137"/>
        <v>2592.3749018146623</v>
      </c>
      <c r="I298" s="184">
        <v>1610775.1964324818</v>
      </c>
      <c r="J298" s="181">
        <f t="shared" si="138"/>
        <v>8939419.0438625328</v>
      </c>
      <c r="K298" s="183">
        <f t="shared" si="139"/>
        <v>3162.1574261982782</v>
      </c>
      <c r="L298" s="185">
        <v>2896988.6036000005</v>
      </c>
      <c r="M298" s="185">
        <v>0</v>
      </c>
      <c r="N298" s="186">
        <v>-2896988.6036000005</v>
      </c>
      <c r="O298" s="187">
        <v>-2479</v>
      </c>
      <c r="P298" s="159">
        <f t="shared" si="140"/>
        <v>6039951.4402625319</v>
      </c>
      <c r="Q298" s="188">
        <v>136013</v>
      </c>
      <c r="R298" s="189"/>
      <c r="S298" s="190"/>
      <c r="U298" s="184"/>
      <c r="W298" s="82">
        <v>931</v>
      </c>
      <c r="X298" s="82" t="s">
        <v>722</v>
      </c>
      <c r="Y298" s="192">
        <v>6176</v>
      </c>
      <c r="Z298" s="192">
        <v>22638839.926231194</v>
      </c>
      <c r="AA298" s="192">
        <v>5325175.4080491103</v>
      </c>
      <c r="AB298" s="192">
        <v>-160187</v>
      </c>
      <c r="AD298" s="193">
        <f t="shared" si="158"/>
        <v>22478652.926231194</v>
      </c>
      <c r="AE298" s="194"/>
      <c r="AF298" s="149">
        <v>3929979.8322110856</v>
      </c>
      <c r="AG298" s="194"/>
      <c r="AH298" s="149">
        <f t="shared" si="159"/>
        <v>-77981.392830666737</v>
      </c>
      <c r="AI298" s="149">
        <v>-111531.52695548849</v>
      </c>
      <c r="AJ298" s="192"/>
      <c r="AK298" s="192">
        <f t="shared" si="160"/>
        <v>26330651.365611613</v>
      </c>
      <c r="AL298" s="195">
        <f t="shared" si="141"/>
        <v>4263.3826693023984</v>
      </c>
      <c r="AM298" s="194"/>
      <c r="AN298" s="149">
        <v>0</v>
      </c>
      <c r="AP298" s="147">
        <f t="shared" si="142"/>
        <v>-155236.8984807916</v>
      </c>
      <c r="AQ298" s="148">
        <f t="shared" si="143"/>
        <v>-5.8611173215304332E-3</v>
      </c>
      <c r="AR298" s="149">
        <f t="shared" si="161"/>
        <v>-25.135508173703304</v>
      </c>
      <c r="AT298" s="82">
        <v>931</v>
      </c>
      <c r="AU298" s="82" t="s">
        <v>722</v>
      </c>
      <c r="AV298" s="192">
        <v>6176</v>
      </c>
      <c r="AW298" s="192">
        <v>22560261.373017695</v>
      </c>
      <c r="AX298" s="192">
        <v>5329220.2202257598</v>
      </c>
      <c r="AY298" s="192">
        <v>-160187</v>
      </c>
      <c r="BA298" s="193">
        <f t="shared" si="162"/>
        <v>22400074.373017695</v>
      </c>
      <c r="BB298" s="194"/>
      <c r="BC298" s="149">
        <v>3929979.8322110856</v>
      </c>
      <c r="BD298" s="194"/>
      <c r="BE298" s="149">
        <v>-111531.52695548849</v>
      </c>
      <c r="BF298" s="192"/>
      <c r="BG298" s="192">
        <f t="shared" si="163"/>
        <v>26218522.67827329</v>
      </c>
      <c r="BH298" s="195">
        <f t="shared" si="144"/>
        <v>4245.2271175960641</v>
      </c>
      <c r="BI298" s="194"/>
      <c r="BJ298" s="149">
        <v>0</v>
      </c>
      <c r="BL298" s="147">
        <f t="shared" si="145"/>
        <v>-267365.585819114</v>
      </c>
      <c r="BM298" s="148">
        <f t="shared" si="146"/>
        <v>-1.0094642971879798E-2</v>
      </c>
      <c r="BN298" s="149">
        <f t="shared" si="164"/>
        <v>-43.291059880037892</v>
      </c>
      <c r="BP298" s="82">
        <v>931</v>
      </c>
      <c r="BQ298" s="82" t="s">
        <v>722</v>
      </c>
      <c r="BR298" s="192">
        <v>6176</v>
      </c>
      <c r="BS298" s="192">
        <v>22593851.71931592</v>
      </c>
      <c r="BT298" s="192">
        <v>5360298.4812503224</v>
      </c>
      <c r="BU298" s="192">
        <v>-160187</v>
      </c>
      <c r="BW298" s="193">
        <f t="shared" si="165"/>
        <v>22433664.71931592</v>
      </c>
      <c r="BX298" s="194"/>
      <c r="BY298" s="149">
        <v>3911800.2380078337</v>
      </c>
      <c r="BZ298" s="194"/>
      <c r="CA298" s="149">
        <v>-518666.93836210883</v>
      </c>
      <c r="CB298" s="192"/>
      <c r="CC298" s="192">
        <f t="shared" si="166"/>
        <v>25826798.018961642</v>
      </c>
      <c r="CD298" s="195">
        <f t="shared" si="147"/>
        <v>4181.8001973707323</v>
      </c>
      <c r="CE298" s="194"/>
      <c r="CF298" s="149">
        <v>0</v>
      </c>
      <c r="CH298" s="147">
        <f t="shared" si="148"/>
        <v>-659090.24513076246</v>
      </c>
      <c r="CI298" s="148">
        <f t="shared" si="149"/>
        <v>-2.4884581500870709E-2</v>
      </c>
      <c r="CJ298" s="149">
        <f t="shared" si="167"/>
        <v>-106.71798010536956</v>
      </c>
      <c r="CL298" s="82">
        <v>931</v>
      </c>
      <c r="CM298" s="82" t="s">
        <v>722</v>
      </c>
      <c r="CN298" s="192">
        <v>6176</v>
      </c>
      <c r="CO298" s="192">
        <v>22124073.785979379</v>
      </c>
      <c r="CP298" s="192">
        <v>5223258.8697486827</v>
      </c>
      <c r="CQ298" s="192">
        <v>-160187</v>
      </c>
      <c r="CS298" s="193">
        <f t="shared" si="150"/>
        <v>21963886.785979379</v>
      </c>
      <c r="CT298" s="194"/>
      <c r="CU298" s="149">
        <v>3911800.2380078337</v>
      </c>
      <c r="CV298" s="194"/>
      <c r="CW298" s="149">
        <v>-518666.93836210883</v>
      </c>
      <c r="CX298" s="192"/>
      <c r="CY298" s="192">
        <f t="shared" si="151"/>
        <v>25357020.085625101</v>
      </c>
      <c r="CZ298" s="195">
        <f t="shared" si="152"/>
        <v>4105.7351174911109</v>
      </c>
      <c r="DA298" s="194"/>
      <c r="DB298" s="149">
        <v>0</v>
      </c>
      <c r="DD298" s="147">
        <f t="shared" si="153"/>
        <v>-1128868.1784673035</v>
      </c>
      <c r="DE298" s="148">
        <f t="shared" si="154"/>
        <v>-4.262149591553397E-2</v>
      </c>
      <c r="DF298" s="149">
        <f t="shared" si="155"/>
        <v>-182.78305998499084</v>
      </c>
      <c r="DH298" s="196">
        <v>182290.44420000003</v>
      </c>
      <c r="DI298" s="197">
        <v>110176.29010000001</v>
      </c>
      <c r="DJ298" s="198">
        <f t="shared" si="156"/>
        <v>-72114.154100000014</v>
      </c>
      <c r="DL298" s="196" t="e">
        <f>#REF!+DJ298</f>
        <v>#REF!</v>
      </c>
      <c r="DM298" s="198" t="e">
        <f t="shared" si="157"/>
        <v>#REF!</v>
      </c>
      <c r="DN298" s="82">
        <v>931</v>
      </c>
      <c r="DO298" s="82" t="s">
        <v>340</v>
      </c>
      <c r="DP298" s="192">
        <v>6264</v>
      </c>
      <c r="DQ298" s="192">
        <v>22856609.312980004</v>
      </c>
      <c r="DR298" s="192">
        <v>5223258.8697486827</v>
      </c>
      <c r="DS298" s="192">
        <v>-123742</v>
      </c>
      <c r="DU298" s="193">
        <v>22696422.312980004</v>
      </c>
      <c r="DV298" s="194"/>
      <c r="DW298" s="149">
        <v>3686095.2628160757</v>
      </c>
      <c r="DX298" s="194"/>
      <c r="DY298" s="149">
        <v>103370.68829632453</v>
      </c>
      <c r="DZ298" s="192"/>
      <c r="EA298" s="192">
        <v>26485888.264092404</v>
      </c>
      <c r="EB298" s="195">
        <v>4228.270795672478</v>
      </c>
      <c r="ED298" s="196"/>
      <c r="EE298" s="197"/>
      <c r="EF298" s="198">
        <v>-72114.154100000014</v>
      </c>
      <c r="EH298" s="196">
        <v>26413774.109992404</v>
      </c>
      <c r="EI298" s="198">
        <v>2201147.842499367</v>
      </c>
      <c r="EK298" s="199">
        <v>13</v>
      </c>
    </row>
    <row r="299" spans="1:141" ht="13.8" x14ac:dyDescent="0.25">
      <c r="A299" s="30">
        <v>935</v>
      </c>
      <c r="B299" s="235" t="s">
        <v>880</v>
      </c>
      <c r="C299" s="180">
        <v>3109</v>
      </c>
      <c r="D299" s="180">
        <v>8275737.5336009804</v>
      </c>
      <c r="E299" s="181">
        <v>2229184.9322273796</v>
      </c>
      <c r="F299" s="200">
        <v>16065</v>
      </c>
      <c r="G299" s="181">
        <f t="shared" si="168"/>
        <v>8291802.5336009804</v>
      </c>
      <c r="H299" s="183">
        <f t="shared" si="137"/>
        <v>2667.0320146674107</v>
      </c>
      <c r="I299" s="184">
        <v>1787089.1600636255</v>
      </c>
      <c r="J299" s="181">
        <f t="shared" si="138"/>
        <v>10078891.693664607</v>
      </c>
      <c r="K299" s="183">
        <f t="shared" si="139"/>
        <v>3241.8435811079466</v>
      </c>
      <c r="L299" s="185">
        <v>62664.1204</v>
      </c>
      <c r="M299" s="185">
        <v>1465956.3240000005</v>
      </c>
      <c r="N299" s="186">
        <v>1403292.2036000006</v>
      </c>
      <c r="O299" s="187">
        <v>-640</v>
      </c>
      <c r="P299" s="159">
        <f t="shared" si="140"/>
        <v>11481543.897264607</v>
      </c>
      <c r="Q299" s="188">
        <v>141175</v>
      </c>
      <c r="R299" s="189"/>
      <c r="S299" s="190"/>
      <c r="U299" s="184"/>
      <c r="W299" s="82">
        <v>934</v>
      </c>
      <c r="X299" s="82" t="s">
        <v>723</v>
      </c>
      <c r="Y299" s="192">
        <v>2827</v>
      </c>
      <c r="Z299" s="192">
        <v>8074416.0444029346</v>
      </c>
      <c r="AA299" s="192">
        <v>2227531.5669483733</v>
      </c>
      <c r="AB299" s="192">
        <v>-745483</v>
      </c>
      <c r="AD299" s="193">
        <f t="shared" si="158"/>
        <v>7328933.0444029346</v>
      </c>
      <c r="AE299" s="194"/>
      <c r="AF299" s="149">
        <v>1650665.7384923373</v>
      </c>
      <c r="AG299" s="194"/>
      <c r="AH299" s="149">
        <f t="shared" si="159"/>
        <v>-38300.174381120538</v>
      </c>
      <c r="AI299" s="149">
        <v>-54778.156382300309</v>
      </c>
      <c r="AJ299" s="192"/>
      <c r="AK299" s="192">
        <f t="shared" si="160"/>
        <v>8941298.6085141525</v>
      </c>
      <c r="AL299" s="195">
        <f t="shared" si="141"/>
        <v>3162.8222881196152</v>
      </c>
      <c r="AM299" s="194"/>
      <c r="AN299" s="149">
        <v>0</v>
      </c>
      <c r="AP299" s="147">
        <f t="shared" si="142"/>
        <v>41599.797333361581</v>
      </c>
      <c r="AQ299" s="148">
        <f t="shared" si="143"/>
        <v>4.6742927166365782E-3</v>
      </c>
      <c r="AR299" s="149">
        <f t="shared" si="161"/>
        <v>14.715174154001266</v>
      </c>
      <c r="AT299" s="82">
        <v>934</v>
      </c>
      <c r="AU299" s="82" t="s">
        <v>723</v>
      </c>
      <c r="AV299" s="192">
        <v>2827</v>
      </c>
      <c r="AW299" s="192">
        <v>8034187.760494234</v>
      </c>
      <c r="AX299" s="192">
        <v>2227811.768177765</v>
      </c>
      <c r="AY299" s="192">
        <v>-745483</v>
      </c>
      <c r="BA299" s="193">
        <f t="shared" si="162"/>
        <v>7288704.760494234</v>
      </c>
      <c r="BB299" s="194"/>
      <c r="BC299" s="149">
        <v>1650665.7384923373</v>
      </c>
      <c r="BD299" s="194"/>
      <c r="BE299" s="149">
        <v>-54778.156382300309</v>
      </c>
      <c r="BF299" s="192"/>
      <c r="BG299" s="192">
        <f t="shared" si="163"/>
        <v>8884592.3426042721</v>
      </c>
      <c r="BH299" s="195">
        <f t="shared" si="144"/>
        <v>3142.7634745681898</v>
      </c>
      <c r="BI299" s="194"/>
      <c r="BJ299" s="149">
        <v>0</v>
      </c>
      <c r="BL299" s="147">
        <f t="shared" si="145"/>
        <v>-15106.468576518819</v>
      </c>
      <c r="BM299" s="148">
        <f t="shared" si="146"/>
        <v>-1.6974134627500421E-3</v>
      </c>
      <c r="BN299" s="149">
        <f t="shared" si="164"/>
        <v>-5.3436393974244139</v>
      </c>
      <c r="BP299" s="82">
        <v>934</v>
      </c>
      <c r="BQ299" s="82" t="s">
        <v>723</v>
      </c>
      <c r="BR299" s="192">
        <v>2827</v>
      </c>
      <c r="BS299" s="192">
        <v>7984965.1476824647</v>
      </c>
      <c r="BT299" s="192">
        <v>2177609.4095051084</v>
      </c>
      <c r="BU299" s="192">
        <v>-745483</v>
      </c>
      <c r="BW299" s="193">
        <f t="shared" si="165"/>
        <v>7239482.1476824647</v>
      </c>
      <c r="BX299" s="194"/>
      <c r="BY299" s="149">
        <v>1648802.0200548789</v>
      </c>
      <c r="BZ299" s="194"/>
      <c r="CA299" s="149">
        <v>-254740.69472094116</v>
      </c>
      <c r="CB299" s="192"/>
      <c r="CC299" s="192">
        <f t="shared" si="166"/>
        <v>8633543.4730164036</v>
      </c>
      <c r="CD299" s="195">
        <f t="shared" si="147"/>
        <v>3053.9594881557846</v>
      </c>
      <c r="CE299" s="194"/>
      <c r="CF299" s="149">
        <v>0</v>
      </c>
      <c r="CH299" s="147">
        <f t="shared" si="148"/>
        <v>-266155.33816438727</v>
      </c>
      <c r="CI299" s="148">
        <f t="shared" si="149"/>
        <v>-2.990610624148464E-2</v>
      </c>
      <c r="CJ299" s="149">
        <f t="shared" si="167"/>
        <v>-94.147625809829236</v>
      </c>
      <c r="CL299" s="82">
        <v>934</v>
      </c>
      <c r="CM299" s="82" t="s">
        <v>723</v>
      </c>
      <c r="CN299" s="192">
        <v>2827</v>
      </c>
      <c r="CO299" s="192">
        <v>7525289.914130168</v>
      </c>
      <c r="CP299" s="192">
        <v>2121141.649360701</v>
      </c>
      <c r="CQ299" s="192">
        <v>-745483</v>
      </c>
      <c r="CS299" s="193">
        <f t="shared" si="150"/>
        <v>6779806.914130168</v>
      </c>
      <c r="CT299" s="194"/>
      <c r="CU299" s="149">
        <v>1648802.0200548789</v>
      </c>
      <c r="CV299" s="194"/>
      <c r="CW299" s="149">
        <v>-254740.69472094116</v>
      </c>
      <c r="CX299" s="192"/>
      <c r="CY299" s="192">
        <f t="shared" si="151"/>
        <v>8173868.2394641051</v>
      </c>
      <c r="CZ299" s="195">
        <f t="shared" si="152"/>
        <v>2891.3577076279112</v>
      </c>
      <c r="DA299" s="194"/>
      <c r="DB299" s="149">
        <v>0</v>
      </c>
      <c r="DD299" s="147">
        <f t="shared" si="153"/>
        <v>-725830.57171668578</v>
      </c>
      <c r="DE299" s="148">
        <f t="shared" si="154"/>
        <v>-8.1556756820221454E-2</v>
      </c>
      <c r="DF299" s="149">
        <f t="shared" si="155"/>
        <v>-256.74940633770279</v>
      </c>
      <c r="DH299" s="196">
        <v>2722326.3093000003</v>
      </c>
      <c r="DI299" s="197">
        <v>0</v>
      </c>
      <c r="DJ299" s="198">
        <f t="shared" si="156"/>
        <v>-2722326.3093000003</v>
      </c>
      <c r="DL299" s="196" t="e">
        <f>#REF!+DJ299</f>
        <v>#REF!</v>
      </c>
      <c r="DM299" s="198" t="e">
        <f t="shared" si="157"/>
        <v>#REF!</v>
      </c>
      <c r="DN299" s="82">
        <v>934</v>
      </c>
      <c r="DO299" s="82" t="s">
        <v>879</v>
      </c>
      <c r="DP299" s="192">
        <v>2901</v>
      </c>
      <c r="DQ299" s="192">
        <v>8045551.8001178596</v>
      </c>
      <c r="DR299" s="192">
        <v>2121141.6493606991</v>
      </c>
      <c r="DS299" s="192">
        <v>-747920</v>
      </c>
      <c r="DU299" s="193">
        <v>7300068.8001178596</v>
      </c>
      <c r="DV299" s="194"/>
      <c r="DW299" s="149">
        <v>1548860.0144570628</v>
      </c>
      <c r="DX299" s="194"/>
      <c r="DY299" s="149">
        <v>50769.99660586696</v>
      </c>
      <c r="DZ299" s="192"/>
      <c r="EA299" s="192">
        <v>8899698.8111807909</v>
      </c>
      <c r="EB299" s="195">
        <v>3067.8037956500484</v>
      </c>
      <c r="ED299" s="196"/>
      <c r="EE299" s="197"/>
      <c r="EF299" s="198">
        <v>-2722326.3093000003</v>
      </c>
      <c r="EH299" s="196">
        <v>6177372.501880791</v>
      </c>
      <c r="EI299" s="198">
        <v>514781.04182339925</v>
      </c>
      <c r="EK299" s="199">
        <v>14</v>
      </c>
    </row>
    <row r="300" spans="1:141" ht="13.8" x14ac:dyDescent="0.25">
      <c r="A300" s="30">
        <v>936</v>
      </c>
      <c r="B300" s="235" t="s">
        <v>858</v>
      </c>
      <c r="C300" s="180">
        <v>6544</v>
      </c>
      <c r="D300" s="180">
        <v>22081352.008329265</v>
      </c>
      <c r="E300" s="181">
        <v>5193337.2656563092</v>
      </c>
      <c r="F300" s="182">
        <v>501124</v>
      </c>
      <c r="G300" s="181">
        <f t="shared" si="168"/>
        <v>22582476.008329265</v>
      </c>
      <c r="H300" s="183">
        <f t="shared" si="137"/>
        <v>3450.8673606860125</v>
      </c>
      <c r="I300" s="184">
        <v>4082557.0836160062</v>
      </c>
      <c r="J300" s="181">
        <f t="shared" si="138"/>
        <v>26665033.091945272</v>
      </c>
      <c r="K300" s="183">
        <f t="shared" si="139"/>
        <v>4074.7299957129085</v>
      </c>
      <c r="L300" s="185">
        <v>62592.992000000013</v>
      </c>
      <c r="M300" s="185">
        <v>166582.71280000001</v>
      </c>
      <c r="N300" s="186">
        <v>103989.7208</v>
      </c>
      <c r="O300" s="187">
        <v>3336</v>
      </c>
      <c r="P300" s="159">
        <f t="shared" si="140"/>
        <v>26772358.812745273</v>
      </c>
      <c r="Q300" s="188">
        <v>427407</v>
      </c>
      <c r="R300" s="189"/>
      <c r="S300" s="190"/>
      <c r="U300" s="184"/>
      <c r="W300" s="82">
        <v>935</v>
      </c>
      <c r="X300" s="82" t="s">
        <v>724</v>
      </c>
      <c r="Y300" s="192">
        <v>3109</v>
      </c>
      <c r="Z300" s="192">
        <v>8282185.0399821959</v>
      </c>
      <c r="AA300" s="192">
        <v>2229184.9322273796</v>
      </c>
      <c r="AB300" s="192">
        <v>-50123</v>
      </c>
      <c r="AD300" s="193">
        <f t="shared" si="158"/>
        <v>8232062.0399821959</v>
      </c>
      <c r="AE300" s="194"/>
      <c r="AF300" s="149">
        <v>1828881.1550775161</v>
      </c>
      <c r="AG300" s="194"/>
      <c r="AH300" s="149">
        <f t="shared" si="159"/>
        <v>-43630.905570255542</v>
      </c>
      <c r="AI300" s="149">
        <v>-62402.341687691071</v>
      </c>
      <c r="AJ300" s="192"/>
      <c r="AK300" s="192">
        <f t="shared" si="160"/>
        <v>10017312.289489457</v>
      </c>
      <c r="AL300" s="195">
        <f t="shared" si="141"/>
        <v>3222.0367608521897</v>
      </c>
      <c r="AM300" s="194"/>
      <c r="AN300" s="149">
        <v>0</v>
      </c>
      <c r="AP300" s="147">
        <f t="shared" si="142"/>
        <v>-686348.26671809331</v>
      </c>
      <c r="AQ300" s="148">
        <f t="shared" si="143"/>
        <v>-6.4122760910990215E-2</v>
      </c>
      <c r="AR300" s="149">
        <f t="shared" si="161"/>
        <v>-220.76174548668166</v>
      </c>
      <c r="AT300" s="82">
        <v>935</v>
      </c>
      <c r="AU300" s="82" t="s">
        <v>724</v>
      </c>
      <c r="AV300" s="192">
        <v>3109</v>
      </c>
      <c r="AW300" s="192">
        <v>8245017.1944772247</v>
      </c>
      <c r="AX300" s="192">
        <v>2228833.5339032593</v>
      </c>
      <c r="AY300" s="192">
        <v>-50123</v>
      </c>
      <c r="BA300" s="193">
        <f t="shared" si="162"/>
        <v>8194894.1944772247</v>
      </c>
      <c r="BB300" s="194"/>
      <c r="BC300" s="149">
        <v>1828881.1550775161</v>
      </c>
      <c r="BD300" s="194"/>
      <c r="BE300" s="149">
        <v>-62402.341687691071</v>
      </c>
      <c r="BF300" s="192"/>
      <c r="BG300" s="192">
        <f t="shared" si="163"/>
        <v>9961373.0078670494</v>
      </c>
      <c r="BH300" s="195">
        <f t="shared" si="144"/>
        <v>3204.0440681463651</v>
      </c>
      <c r="BI300" s="194"/>
      <c r="BJ300" s="149">
        <v>0</v>
      </c>
      <c r="BL300" s="147">
        <f t="shared" si="145"/>
        <v>-742287.54834050126</v>
      </c>
      <c r="BM300" s="148">
        <f t="shared" si="146"/>
        <v>-6.9348943236995142E-2</v>
      </c>
      <c r="BN300" s="149">
        <f t="shared" si="164"/>
        <v>-238.75443819250603</v>
      </c>
      <c r="BP300" s="82">
        <v>935</v>
      </c>
      <c r="BQ300" s="82" t="s">
        <v>724</v>
      </c>
      <c r="BR300" s="192">
        <v>3109</v>
      </c>
      <c r="BS300" s="192">
        <v>8243292.7538796645</v>
      </c>
      <c r="BT300" s="192">
        <v>2224637.505620684</v>
      </c>
      <c r="BU300" s="192">
        <v>-50123</v>
      </c>
      <c r="BW300" s="193">
        <f t="shared" si="165"/>
        <v>8193169.7538796645</v>
      </c>
      <c r="BX300" s="194"/>
      <c r="BY300" s="149">
        <v>1827513.1319003003</v>
      </c>
      <c r="BZ300" s="194"/>
      <c r="CA300" s="149">
        <v>-290196.25565332745</v>
      </c>
      <c r="CB300" s="192"/>
      <c r="CC300" s="192">
        <f t="shared" si="166"/>
        <v>9730486.6301266383</v>
      </c>
      <c r="CD300" s="195">
        <f t="shared" si="147"/>
        <v>3129.7801962453004</v>
      </c>
      <c r="CE300" s="194"/>
      <c r="CF300" s="149">
        <v>0</v>
      </c>
      <c r="CH300" s="147">
        <f t="shared" si="148"/>
        <v>-973173.92608091235</v>
      </c>
      <c r="CI300" s="148">
        <f t="shared" si="149"/>
        <v>-9.0919729841070454E-2</v>
      </c>
      <c r="CJ300" s="149">
        <f t="shared" si="167"/>
        <v>-313.01831009357102</v>
      </c>
      <c r="CL300" s="82">
        <v>935</v>
      </c>
      <c r="CM300" s="82" t="s">
        <v>724</v>
      </c>
      <c r="CN300" s="192">
        <v>3109</v>
      </c>
      <c r="CO300" s="192">
        <v>8190438.0218962952</v>
      </c>
      <c r="CP300" s="192">
        <v>2210214.7842441988</v>
      </c>
      <c r="CQ300" s="192">
        <v>-50123</v>
      </c>
      <c r="CS300" s="193">
        <f t="shared" si="150"/>
        <v>8140315.0218962952</v>
      </c>
      <c r="CT300" s="194"/>
      <c r="CU300" s="149">
        <v>1827513.1319003003</v>
      </c>
      <c r="CV300" s="194"/>
      <c r="CW300" s="149">
        <v>-290196.25565332745</v>
      </c>
      <c r="CX300" s="192"/>
      <c r="CY300" s="192">
        <f t="shared" si="151"/>
        <v>9677631.8981432673</v>
      </c>
      <c r="CZ300" s="195">
        <f t="shared" si="152"/>
        <v>3112.7796391583361</v>
      </c>
      <c r="DA300" s="194"/>
      <c r="DB300" s="149">
        <v>0</v>
      </c>
      <c r="DD300" s="147">
        <f t="shared" si="153"/>
        <v>-1026028.6580642834</v>
      </c>
      <c r="DE300" s="148">
        <f t="shared" si="154"/>
        <v>-9.5857735087576335E-2</v>
      </c>
      <c r="DF300" s="149">
        <f t="shared" si="155"/>
        <v>-330.01886718053504</v>
      </c>
      <c r="DH300" s="196">
        <v>136004.16810000001</v>
      </c>
      <c r="DI300" s="197">
        <v>1428689.4620000001</v>
      </c>
      <c r="DJ300" s="198">
        <f t="shared" si="156"/>
        <v>1292685.2938999999</v>
      </c>
      <c r="DL300" s="196" t="e">
        <f>#REF!+DJ300</f>
        <v>#REF!</v>
      </c>
      <c r="DM300" s="198" t="e">
        <f t="shared" si="157"/>
        <v>#REF!</v>
      </c>
      <c r="DN300" s="82">
        <v>935</v>
      </c>
      <c r="DO300" s="82" t="s">
        <v>880</v>
      </c>
      <c r="DP300" s="192">
        <v>3150</v>
      </c>
      <c r="DQ300" s="192">
        <v>8979648.7025679145</v>
      </c>
      <c r="DR300" s="192">
        <v>2210214.7842441988</v>
      </c>
      <c r="DS300" s="192">
        <v>-101361</v>
      </c>
      <c r="DU300" s="193">
        <v>8929525.7025679145</v>
      </c>
      <c r="DV300" s="194"/>
      <c r="DW300" s="149">
        <v>1716298.5380513156</v>
      </c>
      <c r="DX300" s="194"/>
      <c r="DY300" s="149">
        <v>57836.315588318968</v>
      </c>
      <c r="DZ300" s="192"/>
      <c r="EA300" s="192">
        <v>10703660.556207551</v>
      </c>
      <c r="EB300" s="195">
        <v>3397.987478161127</v>
      </c>
      <c r="ED300" s="196"/>
      <c r="EE300" s="197"/>
      <c r="EF300" s="198">
        <v>1292685.2938999999</v>
      </c>
      <c r="EH300" s="196">
        <v>11996345.850107551</v>
      </c>
      <c r="EI300" s="198">
        <v>999695.48750896251</v>
      </c>
      <c r="EK300" s="199">
        <v>8</v>
      </c>
    </row>
    <row r="301" spans="1:141" ht="13.8" x14ac:dyDescent="0.25">
      <c r="A301" s="30">
        <v>946</v>
      </c>
      <c r="B301" s="235" t="s">
        <v>859</v>
      </c>
      <c r="C301" s="180">
        <v>6461</v>
      </c>
      <c r="D301" s="180">
        <v>16927564.926856592</v>
      </c>
      <c r="E301" s="181">
        <v>4608884.8282070085</v>
      </c>
      <c r="F301" s="182">
        <v>628142</v>
      </c>
      <c r="G301" s="181">
        <f t="shared" si="168"/>
        <v>17555706.926856592</v>
      </c>
      <c r="H301" s="183">
        <f t="shared" si="137"/>
        <v>2717.181075198358</v>
      </c>
      <c r="I301" s="184">
        <v>3836137.3257085918</v>
      </c>
      <c r="J301" s="181">
        <f t="shared" si="138"/>
        <v>21391844.252565183</v>
      </c>
      <c r="K301" s="183">
        <f t="shared" si="139"/>
        <v>3310.9184727697234</v>
      </c>
      <c r="L301" s="185">
        <v>251936.7928</v>
      </c>
      <c r="M301" s="185">
        <v>162172.75199999998</v>
      </c>
      <c r="N301" s="186">
        <v>-89764.040800000017</v>
      </c>
      <c r="O301" s="187">
        <v>1820</v>
      </c>
      <c r="P301" s="159">
        <f t="shared" si="140"/>
        <v>21303900.211765181</v>
      </c>
      <c r="Q301" s="188">
        <v>256804</v>
      </c>
      <c r="R301" s="189"/>
      <c r="S301" s="190"/>
      <c r="U301" s="184"/>
      <c r="W301" s="82">
        <v>936</v>
      </c>
      <c r="X301" s="82" t="s">
        <v>725</v>
      </c>
      <c r="Y301" s="192">
        <v>6544</v>
      </c>
      <c r="Z301" s="192">
        <v>22068327.643135913</v>
      </c>
      <c r="AA301" s="192">
        <v>5193337.2656563073</v>
      </c>
      <c r="AB301" s="192">
        <v>383951</v>
      </c>
      <c r="AD301" s="193">
        <f t="shared" si="158"/>
        <v>22452278.643135913</v>
      </c>
      <c r="AE301" s="194"/>
      <c r="AF301" s="149">
        <v>4171323.4811734362</v>
      </c>
      <c r="AG301" s="194"/>
      <c r="AH301" s="149">
        <f t="shared" si="159"/>
        <v>-85619.921382804619</v>
      </c>
      <c r="AI301" s="149">
        <v>-122456.39918703452</v>
      </c>
      <c r="AJ301" s="192"/>
      <c r="AK301" s="192">
        <f t="shared" si="160"/>
        <v>26537982.202926546</v>
      </c>
      <c r="AL301" s="195">
        <f t="shared" si="141"/>
        <v>4055.3151288090689</v>
      </c>
      <c r="AM301" s="194"/>
      <c r="AN301" s="149">
        <v>0</v>
      </c>
      <c r="AP301" s="147">
        <f t="shared" si="142"/>
        <v>-445662.9162434414</v>
      </c>
      <c r="AQ301" s="148">
        <f t="shared" si="143"/>
        <v>-1.6516038299318914E-2</v>
      </c>
      <c r="AR301" s="149">
        <f t="shared" si="161"/>
        <v>-68.102523875831508</v>
      </c>
      <c r="AT301" s="82">
        <v>936</v>
      </c>
      <c r="AU301" s="82" t="s">
        <v>725</v>
      </c>
      <c r="AV301" s="192">
        <v>6544</v>
      </c>
      <c r="AW301" s="192">
        <v>21969057.064736858</v>
      </c>
      <c r="AX301" s="192">
        <v>5175462.7736454159</v>
      </c>
      <c r="AY301" s="192">
        <v>383951</v>
      </c>
      <c r="BA301" s="193">
        <f t="shared" si="162"/>
        <v>22353008.064736858</v>
      </c>
      <c r="BB301" s="194"/>
      <c r="BC301" s="149">
        <v>4171323.4811734362</v>
      </c>
      <c r="BD301" s="194"/>
      <c r="BE301" s="149">
        <v>-122456.39918703452</v>
      </c>
      <c r="BF301" s="192"/>
      <c r="BG301" s="192">
        <f t="shared" si="163"/>
        <v>26401875.146723259</v>
      </c>
      <c r="BH301" s="195">
        <f t="shared" si="144"/>
        <v>4034.5163732767815</v>
      </c>
      <c r="BI301" s="194"/>
      <c r="BJ301" s="149">
        <v>0</v>
      </c>
      <c r="BL301" s="147">
        <f t="shared" si="145"/>
        <v>-581769.9724467285</v>
      </c>
      <c r="BM301" s="148">
        <f t="shared" si="146"/>
        <v>-2.1560095749755533E-2</v>
      </c>
      <c r="BN301" s="149">
        <f t="shared" si="164"/>
        <v>-88.901279408118654</v>
      </c>
      <c r="BP301" s="82">
        <v>936</v>
      </c>
      <c r="BQ301" s="82" t="s">
        <v>725</v>
      </c>
      <c r="BR301" s="192">
        <v>6544</v>
      </c>
      <c r="BS301" s="192">
        <v>22011537.762545131</v>
      </c>
      <c r="BT301" s="192">
        <v>5216946.3667041641</v>
      </c>
      <c r="BU301" s="192">
        <v>383951</v>
      </c>
      <c r="BW301" s="193">
        <f t="shared" si="165"/>
        <v>22395488.762545131</v>
      </c>
      <c r="BX301" s="194"/>
      <c r="BY301" s="149">
        <v>4166659.2774139815</v>
      </c>
      <c r="BZ301" s="194"/>
      <c r="CA301" s="149">
        <v>-569472.03524376999</v>
      </c>
      <c r="CB301" s="192"/>
      <c r="CC301" s="192">
        <f t="shared" si="166"/>
        <v>25992676.004715346</v>
      </c>
      <c r="CD301" s="195">
        <f t="shared" si="147"/>
        <v>3971.9859420408534</v>
      </c>
      <c r="CE301" s="194"/>
      <c r="CF301" s="149">
        <v>0</v>
      </c>
      <c r="CH301" s="147">
        <f t="shared" si="148"/>
        <v>-990969.11445464194</v>
      </c>
      <c r="CI301" s="148">
        <f t="shared" si="149"/>
        <v>-3.6724805343316194E-2</v>
      </c>
      <c r="CJ301" s="149">
        <f t="shared" si="167"/>
        <v>-151.43171064404675</v>
      </c>
      <c r="CL301" s="82">
        <v>936</v>
      </c>
      <c r="CM301" s="82" t="s">
        <v>725</v>
      </c>
      <c r="CN301" s="192">
        <v>6544</v>
      </c>
      <c r="CO301" s="192">
        <v>21132661.334206827</v>
      </c>
      <c r="CP301" s="192">
        <v>5002035.1489758743</v>
      </c>
      <c r="CQ301" s="192">
        <v>383951</v>
      </c>
      <c r="CS301" s="193">
        <f t="shared" si="150"/>
        <v>21516612.334206827</v>
      </c>
      <c r="CT301" s="194"/>
      <c r="CU301" s="149">
        <v>4166659.2774139815</v>
      </c>
      <c r="CV301" s="194"/>
      <c r="CW301" s="149">
        <v>-569472.03524376999</v>
      </c>
      <c r="CX301" s="192"/>
      <c r="CY301" s="192">
        <f t="shared" si="151"/>
        <v>25113799.576377042</v>
      </c>
      <c r="CZ301" s="195">
        <f t="shared" si="152"/>
        <v>3837.6833093485698</v>
      </c>
      <c r="DA301" s="194"/>
      <c r="DB301" s="149">
        <v>0</v>
      </c>
      <c r="DD301" s="147">
        <f t="shared" si="153"/>
        <v>-1869845.5427929461</v>
      </c>
      <c r="DE301" s="148">
        <f t="shared" si="154"/>
        <v>-6.9295513431747294E-2</v>
      </c>
      <c r="DF301" s="149">
        <f t="shared" si="155"/>
        <v>-285.73434333633037</v>
      </c>
      <c r="DH301" s="196">
        <v>89133.366339999993</v>
      </c>
      <c r="DI301" s="197">
        <v>138926.79640000002</v>
      </c>
      <c r="DJ301" s="198">
        <f t="shared" si="156"/>
        <v>49793.430060000028</v>
      </c>
      <c r="DL301" s="196" t="e">
        <f>#REF!+DJ301</f>
        <v>#REF!</v>
      </c>
      <c r="DM301" s="198" t="e">
        <f t="shared" si="157"/>
        <v>#REF!</v>
      </c>
      <c r="DN301" s="82">
        <v>936</v>
      </c>
      <c r="DO301" s="82" t="s">
        <v>858</v>
      </c>
      <c r="DP301" s="192">
        <v>6739</v>
      </c>
      <c r="DQ301" s="192">
        <v>22572106.590049703</v>
      </c>
      <c r="DR301" s="192">
        <v>5002035.1489758743</v>
      </c>
      <c r="DS301" s="192">
        <v>393974</v>
      </c>
      <c r="DU301" s="193">
        <v>22956057.590049703</v>
      </c>
      <c r="DV301" s="194"/>
      <c r="DW301" s="149">
        <v>3914091.3511638008</v>
      </c>
      <c r="DX301" s="194"/>
      <c r="DY301" s="149">
        <v>113496.17795648339</v>
      </c>
      <c r="DZ301" s="192"/>
      <c r="EA301" s="192">
        <v>26983645.119169988</v>
      </c>
      <c r="EB301" s="195">
        <v>4004.1022583721601</v>
      </c>
      <c r="ED301" s="196"/>
      <c r="EE301" s="197"/>
      <c r="EF301" s="198">
        <v>49793.430060000028</v>
      </c>
      <c r="EH301" s="196">
        <v>27033438.549229987</v>
      </c>
      <c r="EI301" s="198">
        <v>2252786.5457691657</v>
      </c>
      <c r="EK301" s="199">
        <v>6</v>
      </c>
    </row>
    <row r="302" spans="1:141" ht="13.8" x14ac:dyDescent="0.25">
      <c r="A302" s="30">
        <v>976</v>
      </c>
      <c r="B302" s="235" t="s">
        <v>860</v>
      </c>
      <c r="C302" s="180">
        <v>3918</v>
      </c>
      <c r="D302" s="180">
        <v>17744356.667954419</v>
      </c>
      <c r="E302" s="181">
        <v>3462636.7371732905</v>
      </c>
      <c r="F302" s="200">
        <v>-3632</v>
      </c>
      <c r="G302" s="181">
        <f t="shared" si="168"/>
        <v>17740724.667954419</v>
      </c>
      <c r="H302" s="183">
        <f t="shared" si="137"/>
        <v>4528.005275128744</v>
      </c>
      <c r="I302" s="184">
        <v>2377665.3645181106</v>
      </c>
      <c r="J302" s="181">
        <f t="shared" si="138"/>
        <v>20118390.032472529</v>
      </c>
      <c r="K302" s="183">
        <f t="shared" si="139"/>
        <v>5134.8621828669038</v>
      </c>
      <c r="L302" s="185">
        <v>148089.32880000002</v>
      </c>
      <c r="M302" s="185">
        <v>109537.736</v>
      </c>
      <c r="N302" s="186">
        <v>-38551.592800000013</v>
      </c>
      <c r="O302" s="187">
        <v>5</v>
      </c>
      <c r="P302" s="159">
        <f t="shared" si="140"/>
        <v>20079843.43967253</v>
      </c>
      <c r="Q302" s="188">
        <v>274872</v>
      </c>
      <c r="R302" s="189"/>
      <c r="S302" s="190"/>
      <c r="U302" s="184"/>
      <c r="W302" s="82">
        <v>946</v>
      </c>
      <c r="X302" s="82" t="s">
        <v>726</v>
      </c>
      <c r="Y302" s="192">
        <v>6461</v>
      </c>
      <c r="Z302" s="192">
        <v>16930451.998642769</v>
      </c>
      <c r="AA302" s="192">
        <v>4608884.8282070039</v>
      </c>
      <c r="AB302" s="192">
        <v>488363</v>
      </c>
      <c r="AD302" s="193">
        <f t="shared" si="158"/>
        <v>17418814.998642769</v>
      </c>
      <c r="AE302" s="194"/>
      <c r="AF302" s="149">
        <v>3930141.8426256706</v>
      </c>
      <c r="AG302" s="194"/>
      <c r="AH302" s="149">
        <f t="shared" si="159"/>
        <v>-84500.584978519997</v>
      </c>
      <c r="AI302" s="149">
        <v>-120855.48781811583</v>
      </c>
      <c r="AJ302" s="192"/>
      <c r="AK302" s="192">
        <f t="shared" si="160"/>
        <v>21264456.256289918</v>
      </c>
      <c r="AL302" s="195">
        <f t="shared" si="141"/>
        <v>3291.2020207846954</v>
      </c>
      <c r="AM302" s="194"/>
      <c r="AN302" s="149">
        <v>0</v>
      </c>
      <c r="AP302" s="147">
        <f t="shared" si="142"/>
        <v>-792751.39846179634</v>
      </c>
      <c r="AQ302" s="148">
        <f t="shared" si="143"/>
        <v>-3.5940696160196704E-2</v>
      </c>
      <c r="AR302" s="149">
        <f t="shared" si="161"/>
        <v>-122.69794125704942</v>
      </c>
      <c r="AT302" s="82">
        <v>946</v>
      </c>
      <c r="AU302" s="82" t="s">
        <v>726</v>
      </c>
      <c r="AV302" s="192">
        <v>6461</v>
      </c>
      <c r="AW302" s="192">
        <v>16902802.273813795</v>
      </c>
      <c r="AX302" s="192">
        <v>4631549.506915533</v>
      </c>
      <c r="AY302" s="192">
        <v>488363</v>
      </c>
      <c r="BA302" s="193">
        <f t="shared" si="162"/>
        <v>17391165.273813795</v>
      </c>
      <c r="BB302" s="194"/>
      <c r="BC302" s="149">
        <v>3930141.8426256706</v>
      </c>
      <c r="BD302" s="194"/>
      <c r="BE302" s="149">
        <v>-120855.48781811583</v>
      </c>
      <c r="BF302" s="192"/>
      <c r="BG302" s="192">
        <f t="shared" si="163"/>
        <v>21200451.628621351</v>
      </c>
      <c r="BH302" s="195">
        <f t="shared" si="144"/>
        <v>3281.2957171678304</v>
      </c>
      <c r="BI302" s="194"/>
      <c r="BJ302" s="149">
        <v>0</v>
      </c>
      <c r="BL302" s="147">
        <f t="shared" si="145"/>
        <v>-856756.02613036335</v>
      </c>
      <c r="BM302" s="148">
        <f t="shared" si="146"/>
        <v>-3.8842451843436092E-2</v>
      </c>
      <c r="BN302" s="149">
        <f t="shared" si="164"/>
        <v>-132.60424487391478</v>
      </c>
      <c r="BP302" s="82">
        <v>946</v>
      </c>
      <c r="BQ302" s="82" t="s">
        <v>726</v>
      </c>
      <c r="BR302" s="192">
        <v>6461</v>
      </c>
      <c r="BS302" s="192">
        <v>17147812.873731084</v>
      </c>
      <c r="BT302" s="192">
        <v>4874895.1979555674</v>
      </c>
      <c r="BU302" s="192">
        <v>488363</v>
      </c>
      <c r="BW302" s="193">
        <f t="shared" si="165"/>
        <v>17636175.873731084</v>
      </c>
      <c r="BX302" s="194"/>
      <c r="BY302" s="149">
        <v>3910367.4788872856</v>
      </c>
      <c r="BZ302" s="194"/>
      <c r="CA302" s="149">
        <v>-562027.14660131885</v>
      </c>
      <c r="CB302" s="192"/>
      <c r="CC302" s="192">
        <f t="shared" si="166"/>
        <v>20984516.206017051</v>
      </c>
      <c r="CD302" s="195">
        <f t="shared" si="147"/>
        <v>3247.8743547464869</v>
      </c>
      <c r="CE302" s="194"/>
      <c r="CF302" s="149">
        <v>0</v>
      </c>
      <c r="CH302" s="147">
        <f t="shared" si="148"/>
        <v>-1072691.4487346634</v>
      </c>
      <c r="CI302" s="148">
        <f t="shared" si="149"/>
        <v>-4.8632241466139391E-2</v>
      </c>
      <c r="CJ302" s="149">
        <f t="shared" si="167"/>
        <v>-166.02560729525823</v>
      </c>
      <c r="CL302" s="82">
        <v>946</v>
      </c>
      <c r="CM302" s="82" t="s">
        <v>726</v>
      </c>
      <c r="CN302" s="192">
        <v>6461</v>
      </c>
      <c r="CO302" s="192">
        <v>16425077.314958781</v>
      </c>
      <c r="CP302" s="192">
        <v>4342234.5988345686</v>
      </c>
      <c r="CQ302" s="192">
        <v>722781</v>
      </c>
      <c r="CS302" s="193">
        <f t="shared" si="150"/>
        <v>17147858.314958781</v>
      </c>
      <c r="CT302" s="194"/>
      <c r="CU302" s="149">
        <v>3910367.4788872856</v>
      </c>
      <c r="CV302" s="194"/>
      <c r="CW302" s="149">
        <v>-562027.14660131885</v>
      </c>
      <c r="CX302" s="192"/>
      <c r="CY302" s="192">
        <f t="shared" si="151"/>
        <v>20496198.647244748</v>
      </c>
      <c r="CZ302" s="195">
        <f t="shared" si="152"/>
        <v>3172.2951009510521</v>
      </c>
      <c r="DA302" s="194"/>
      <c r="DB302" s="149">
        <v>0</v>
      </c>
      <c r="DD302" s="147">
        <f t="shared" si="153"/>
        <v>-1561009.0075069666</v>
      </c>
      <c r="DE302" s="148">
        <f t="shared" si="154"/>
        <v>-7.0770925855190167E-2</v>
      </c>
      <c r="DF302" s="149">
        <f t="shared" si="155"/>
        <v>-241.60486109069285</v>
      </c>
      <c r="DH302" s="196">
        <v>244821.09620000003</v>
      </c>
      <c r="DI302" s="197">
        <v>270513.038</v>
      </c>
      <c r="DJ302" s="198">
        <f t="shared" si="156"/>
        <v>25691.941799999971</v>
      </c>
      <c r="DL302" s="196" t="e">
        <f>#REF!+DJ302</f>
        <v>#REF!</v>
      </c>
      <c r="DM302" s="198" t="e">
        <f t="shared" si="157"/>
        <v>#REF!</v>
      </c>
      <c r="DN302" s="82">
        <v>946</v>
      </c>
      <c r="DO302" s="82" t="s">
        <v>859</v>
      </c>
      <c r="DP302" s="192">
        <v>6613</v>
      </c>
      <c r="DQ302" s="192">
        <v>17788926.430892251</v>
      </c>
      <c r="DR302" s="192">
        <v>4342234.5988345705</v>
      </c>
      <c r="DS302" s="192">
        <v>484922</v>
      </c>
      <c r="DU302" s="193">
        <v>18277289.430892251</v>
      </c>
      <c r="DV302" s="194"/>
      <c r="DW302" s="149">
        <v>3667905.8235299732</v>
      </c>
      <c r="DX302" s="194"/>
      <c r="DY302" s="149">
        <v>112012.40032949051</v>
      </c>
      <c r="DZ302" s="192"/>
      <c r="EA302" s="192">
        <v>22057207.654751714</v>
      </c>
      <c r="EB302" s="195">
        <v>3335.4313707472725</v>
      </c>
      <c r="ED302" s="196"/>
      <c r="EE302" s="197"/>
      <c r="EF302" s="198">
        <v>25691.941799999971</v>
      </c>
      <c r="EH302" s="196">
        <v>22082899.596551713</v>
      </c>
      <c r="EI302" s="198">
        <v>1840241.6330459761</v>
      </c>
      <c r="EK302" s="199">
        <v>15</v>
      </c>
    </row>
    <row r="303" spans="1:141" ht="13.8" x14ac:dyDescent="0.25">
      <c r="A303" s="30">
        <v>977</v>
      </c>
      <c r="B303" s="235" t="s">
        <v>346</v>
      </c>
      <c r="C303" s="180">
        <v>15255</v>
      </c>
      <c r="D303" s="180">
        <v>37389116.981162205</v>
      </c>
      <c r="E303" s="181">
        <v>10122568.692655178</v>
      </c>
      <c r="F303" s="182">
        <v>255454</v>
      </c>
      <c r="G303" s="181">
        <f t="shared" si="168"/>
        <v>37644570.981162205</v>
      </c>
      <c r="H303" s="183">
        <f t="shared" si="137"/>
        <v>2467.6873799516361</v>
      </c>
      <c r="I303" s="184">
        <v>6806075.2177330386</v>
      </c>
      <c r="J303" s="181">
        <f t="shared" si="138"/>
        <v>44450646.198895246</v>
      </c>
      <c r="K303" s="183">
        <f t="shared" si="139"/>
        <v>2913.8411143163057</v>
      </c>
      <c r="L303" s="185">
        <v>197196.37616000001</v>
      </c>
      <c r="M303" s="185">
        <v>426841.52840000007</v>
      </c>
      <c r="N303" s="186">
        <v>229645.15224000005</v>
      </c>
      <c r="O303" s="187">
        <v>2141</v>
      </c>
      <c r="P303" s="159">
        <f t="shared" si="140"/>
        <v>44682432.351135246</v>
      </c>
      <c r="Q303" s="188">
        <v>1034731</v>
      </c>
      <c r="R303" s="189"/>
      <c r="S303" s="190"/>
      <c r="U303" s="184"/>
      <c r="W303" s="82">
        <v>976</v>
      </c>
      <c r="X303" s="82" t="s">
        <v>727</v>
      </c>
      <c r="Y303" s="192">
        <v>3918</v>
      </c>
      <c r="Z303" s="192">
        <v>17745206.093144353</v>
      </c>
      <c r="AA303" s="192">
        <v>3462636.7371732886</v>
      </c>
      <c r="AB303" s="192">
        <v>-596543</v>
      </c>
      <c r="AD303" s="193">
        <f t="shared" si="158"/>
        <v>17148663.093144353</v>
      </c>
      <c r="AE303" s="194"/>
      <c r="AF303" s="149">
        <v>2431288.2827980071</v>
      </c>
      <c r="AG303" s="194"/>
      <c r="AH303" s="149">
        <f t="shared" si="159"/>
        <v>-47363.277407344853</v>
      </c>
      <c r="AI303" s="149">
        <v>-67740.501408179276</v>
      </c>
      <c r="AJ303" s="192"/>
      <c r="AK303" s="192">
        <f t="shared" si="160"/>
        <v>19532588.098535016</v>
      </c>
      <c r="AL303" s="195">
        <f t="shared" si="141"/>
        <v>4985.3466305602387</v>
      </c>
      <c r="AM303" s="194"/>
      <c r="AN303" s="149">
        <v>0</v>
      </c>
      <c r="AP303" s="147">
        <f t="shared" si="142"/>
        <v>-572475.20797817782</v>
      </c>
      <c r="AQ303" s="148">
        <f t="shared" si="143"/>
        <v>-2.8474180819551061E-2</v>
      </c>
      <c r="AR303" s="149">
        <f t="shared" si="161"/>
        <v>-146.1141419035676</v>
      </c>
      <c r="AT303" s="82">
        <v>976</v>
      </c>
      <c r="AU303" s="82" t="s">
        <v>727</v>
      </c>
      <c r="AV303" s="192">
        <v>3918</v>
      </c>
      <c r="AW303" s="192">
        <v>17704009.379521087</v>
      </c>
      <c r="AX303" s="192">
        <v>3496944.3977689669</v>
      </c>
      <c r="AY303" s="192">
        <v>-596543</v>
      </c>
      <c r="BA303" s="193">
        <f t="shared" si="162"/>
        <v>17107466.379521087</v>
      </c>
      <c r="BB303" s="194"/>
      <c r="BC303" s="149">
        <v>2431288.2827980071</v>
      </c>
      <c r="BD303" s="194"/>
      <c r="BE303" s="149">
        <v>-67740.501408179276</v>
      </c>
      <c r="BF303" s="192"/>
      <c r="BG303" s="192">
        <f t="shared" si="163"/>
        <v>19471014.160910916</v>
      </c>
      <c r="BH303" s="195">
        <f t="shared" si="144"/>
        <v>4969.630975219733</v>
      </c>
      <c r="BI303" s="194"/>
      <c r="BJ303" s="149">
        <v>0</v>
      </c>
      <c r="BL303" s="147">
        <f t="shared" si="145"/>
        <v>-634049.14560227841</v>
      </c>
      <c r="BM303" s="148">
        <f t="shared" si="146"/>
        <v>-3.1536789312017394E-2</v>
      </c>
      <c r="BN303" s="149">
        <f t="shared" si="164"/>
        <v>-161.82979724407309</v>
      </c>
      <c r="BP303" s="82">
        <v>976</v>
      </c>
      <c r="BQ303" s="82" t="s">
        <v>727</v>
      </c>
      <c r="BR303" s="192">
        <v>3918</v>
      </c>
      <c r="BS303" s="192">
        <v>17746040.6341138</v>
      </c>
      <c r="BT303" s="192">
        <v>3538017.504099465</v>
      </c>
      <c r="BU303" s="192">
        <v>-596543</v>
      </c>
      <c r="BW303" s="193">
        <f t="shared" si="165"/>
        <v>17149497.6341138</v>
      </c>
      <c r="BX303" s="194"/>
      <c r="BY303" s="149">
        <v>2425001.1704000449</v>
      </c>
      <c r="BZ303" s="194"/>
      <c r="CA303" s="149">
        <v>-315020.86833722383</v>
      </c>
      <c r="CB303" s="192"/>
      <c r="CC303" s="192">
        <f t="shared" si="166"/>
        <v>19259477.93617662</v>
      </c>
      <c r="CD303" s="195">
        <f t="shared" si="147"/>
        <v>4915.6401062217001</v>
      </c>
      <c r="CE303" s="194"/>
      <c r="CF303" s="149">
        <v>0</v>
      </c>
      <c r="CH303" s="147">
        <f t="shared" si="148"/>
        <v>-845585.37033657357</v>
      </c>
      <c r="CI303" s="148">
        <f t="shared" si="149"/>
        <v>-4.2058329160427933E-2</v>
      </c>
      <c r="CJ303" s="149">
        <f t="shared" si="167"/>
        <v>-215.82066624210657</v>
      </c>
      <c r="CL303" s="82">
        <v>976</v>
      </c>
      <c r="CM303" s="82" t="s">
        <v>727</v>
      </c>
      <c r="CN303" s="192">
        <v>3918</v>
      </c>
      <c r="CO303" s="192">
        <v>17554983.864006475</v>
      </c>
      <c r="CP303" s="192">
        <v>3433696.4830694287</v>
      </c>
      <c r="CQ303" s="192">
        <v>-596543</v>
      </c>
      <c r="CS303" s="193">
        <f t="shared" si="150"/>
        <v>16958440.864006475</v>
      </c>
      <c r="CT303" s="194"/>
      <c r="CU303" s="149">
        <v>2425001.1704000449</v>
      </c>
      <c r="CV303" s="194"/>
      <c r="CW303" s="149">
        <v>-315020.86833722383</v>
      </c>
      <c r="CX303" s="192"/>
      <c r="CY303" s="192">
        <f t="shared" si="151"/>
        <v>19068421.166069295</v>
      </c>
      <c r="CZ303" s="195">
        <f t="shared" si="152"/>
        <v>4866.8762547394836</v>
      </c>
      <c r="DA303" s="194"/>
      <c r="DB303" s="149">
        <v>0</v>
      </c>
      <c r="DD303" s="147">
        <f t="shared" si="153"/>
        <v>-1036642.1404438987</v>
      </c>
      <c r="DE303" s="148">
        <f t="shared" si="154"/>
        <v>-5.1561247265909896E-2</v>
      </c>
      <c r="DF303" s="149">
        <f t="shared" si="155"/>
        <v>-264.58451772432329</v>
      </c>
      <c r="DH303" s="196">
        <v>122342.58000000002</v>
      </c>
      <c r="DI303" s="197">
        <v>76124.271999999997</v>
      </c>
      <c r="DJ303" s="198">
        <f t="shared" si="156"/>
        <v>-46218.308000000019</v>
      </c>
      <c r="DL303" s="196" t="e">
        <f>#REF!+DJ303</f>
        <v>#REF!</v>
      </c>
      <c r="DM303" s="198" t="e">
        <f t="shared" si="157"/>
        <v>#REF!</v>
      </c>
      <c r="DN303" s="82">
        <v>976</v>
      </c>
      <c r="DO303" s="82" t="s">
        <v>860</v>
      </c>
      <c r="DP303" s="192">
        <v>4022</v>
      </c>
      <c r="DQ303" s="192">
        <v>18348327.181342769</v>
      </c>
      <c r="DR303" s="192">
        <v>3433696.4830694287</v>
      </c>
      <c r="DS303" s="192">
        <v>-599728</v>
      </c>
      <c r="DU303" s="193">
        <v>17751784.181342769</v>
      </c>
      <c r="DV303" s="194"/>
      <c r="DW303" s="149">
        <v>2290495.2482265928</v>
      </c>
      <c r="DX303" s="194"/>
      <c r="DY303" s="149">
        <v>62783.876943831885</v>
      </c>
      <c r="DZ303" s="192"/>
      <c r="EA303" s="192">
        <v>20105063.306513194</v>
      </c>
      <c r="EB303" s="195">
        <v>4998.7725774523105</v>
      </c>
      <c r="ED303" s="196"/>
      <c r="EE303" s="197"/>
      <c r="EF303" s="198">
        <v>-46218.308000000019</v>
      </c>
      <c r="EH303" s="196">
        <v>20058844.998513196</v>
      </c>
      <c r="EI303" s="198">
        <v>1671570.4165427664</v>
      </c>
      <c r="EK303" s="199">
        <v>19</v>
      </c>
    </row>
    <row r="304" spans="1:141" ht="13.8" x14ac:dyDescent="0.25">
      <c r="A304" s="30">
        <v>980</v>
      </c>
      <c r="B304" s="235" t="s">
        <v>347</v>
      </c>
      <c r="C304" s="180">
        <v>33254</v>
      </c>
      <c r="D304" s="180">
        <v>40246785.591570832</v>
      </c>
      <c r="E304" s="181">
        <v>6909439.7214676533</v>
      </c>
      <c r="F304" s="200">
        <v>-3480577</v>
      </c>
      <c r="G304" s="181">
        <f t="shared" si="168"/>
        <v>36766208.591570832</v>
      </c>
      <c r="H304" s="183">
        <f t="shared" si="137"/>
        <v>1105.6176277010534</v>
      </c>
      <c r="I304" s="184">
        <v>11893300.980065882</v>
      </c>
      <c r="J304" s="181">
        <f t="shared" si="138"/>
        <v>48659509.571636714</v>
      </c>
      <c r="K304" s="183">
        <f t="shared" si="139"/>
        <v>1463.267864667009</v>
      </c>
      <c r="L304" s="185">
        <v>1675189.048008</v>
      </c>
      <c r="M304" s="185">
        <v>804035.43359999999</v>
      </c>
      <c r="N304" s="186">
        <v>-871153.61440800002</v>
      </c>
      <c r="O304" s="187">
        <v>16328</v>
      </c>
      <c r="P304" s="159">
        <f t="shared" si="140"/>
        <v>47804683.957228713</v>
      </c>
      <c r="Q304" s="188">
        <v>2091878</v>
      </c>
      <c r="R304" s="189"/>
      <c r="S304" s="190"/>
      <c r="U304" s="184"/>
      <c r="W304" s="82">
        <v>977</v>
      </c>
      <c r="X304" s="82" t="s">
        <v>728</v>
      </c>
      <c r="Y304" s="192">
        <v>15255</v>
      </c>
      <c r="Z304" s="192">
        <v>37375018.072400987</v>
      </c>
      <c r="AA304" s="192">
        <v>10122568.692655178</v>
      </c>
      <c r="AB304" s="192">
        <v>256960</v>
      </c>
      <c r="AD304" s="193">
        <f t="shared" si="158"/>
        <v>37631978.072400987</v>
      </c>
      <c r="AE304" s="194"/>
      <c r="AF304" s="149">
        <v>7028117.6136321165</v>
      </c>
      <c r="AG304" s="194"/>
      <c r="AH304" s="149">
        <f t="shared" si="159"/>
        <v>-209123.66046321273</v>
      </c>
      <c r="AI304" s="149">
        <v>-299095.46787180431</v>
      </c>
      <c r="AJ304" s="192"/>
      <c r="AK304" s="192">
        <f t="shared" si="160"/>
        <v>44450972.025569886</v>
      </c>
      <c r="AL304" s="195">
        <f t="shared" si="141"/>
        <v>2913.8624729970425</v>
      </c>
      <c r="AM304" s="194"/>
      <c r="AN304" s="149">
        <v>0</v>
      </c>
      <c r="AP304" s="147">
        <f t="shared" si="142"/>
        <v>-1524954.6365804225</v>
      </c>
      <c r="AQ304" s="148">
        <f t="shared" si="143"/>
        <v>-3.3168545960724306E-2</v>
      </c>
      <c r="AR304" s="149">
        <f t="shared" si="161"/>
        <v>-99.964250185540649</v>
      </c>
      <c r="AT304" s="82">
        <v>977</v>
      </c>
      <c r="AU304" s="82" t="s">
        <v>728</v>
      </c>
      <c r="AV304" s="192">
        <v>15255</v>
      </c>
      <c r="AW304" s="192">
        <v>37241649.519775227</v>
      </c>
      <c r="AX304" s="192">
        <v>10142860.962001067</v>
      </c>
      <c r="AY304" s="192">
        <v>256960</v>
      </c>
      <c r="BA304" s="193">
        <f t="shared" si="162"/>
        <v>37498609.519775227</v>
      </c>
      <c r="BB304" s="194"/>
      <c r="BC304" s="149">
        <v>7028117.6136321165</v>
      </c>
      <c r="BD304" s="194"/>
      <c r="BE304" s="149">
        <v>-299095.46787180431</v>
      </c>
      <c r="BF304" s="192"/>
      <c r="BG304" s="192">
        <f t="shared" si="163"/>
        <v>44227631.665535532</v>
      </c>
      <c r="BH304" s="195">
        <f t="shared" si="144"/>
        <v>2899.2220036404806</v>
      </c>
      <c r="BI304" s="194"/>
      <c r="BJ304" s="149">
        <v>0</v>
      </c>
      <c r="BL304" s="147">
        <f t="shared" si="145"/>
        <v>-1748294.9966147766</v>
      </c>
      <c r="BM304" s="148">
        <f t="shared" si="146"/>
        <v>-3.8026313410971679E-2</v>
      </c>
      <c r="BN304" s="149">
        <f t="shared" si="164"/>
        <v>-114.60471954210269</v>
      </c>
      <c r="BP304" s="82">
        <v>977</v>
      </c>
      <c r="BQ304" s="82" t="s">
        <v>728</v>
      </c>
      <c r="BR304" s="192">
        <v>15255</v>
      </c>
      <c r="BS304" s="192">
        <v>37351664.276921108</v>
      </c>
      <c r="BT304" s="192">
        <v>10245051.391690934</v>
      </c>
      <c r="BU304" s="192">
        <v>256960</v>
      </c>
      <c r="BW304" s="193">
        <f t="shared" si="165"/>
        <v>37608624.276921108</v>
      </c>
      <c r="BX304" s="194"/>
      <c r="BY304" s="149">
        <v>6963625.3078561537</v>
      </c>
      <c r="BZ304" s="194"/>
      <c r="CA304" s="149">
        <v>-1390915.5091274146</v>
      </c>
      <c r="CB304" s="192"/>
      <c r="CC304" s="192">
        <f t="shared" si="166"/>
        <v>43181334.07564985</v>
      </c>
      <c r="CD304" s="195">
        <f t="shared" si="147"/>
        <v>2830.6348132186072</v>
      </c>
      <c r="CE304" s="194"/>
      <c r="CF304" s="149">
        <v>0</v>
      </c>
      <c r="CH304" s="147">
        <f t="shared" si="148"/>
        <v>-2794592.5865004584</v>
      </c>
      <c r="CI304" s="148">
        <f t="shared" si="149"/>
        <v>-6.0783822956658476E-2</v>
      </c>
      <c r="CJ304" s="149">
        <f t="shared" si="167"/>
        <v>-183.19190996397629</v>
      </c>
      <c r="CL304" s="82">
        <v>977</v>
      </c>
      <c r="CM304" s="82" t="s">
        <v>728</v>
      </c>
      <c r="CN304" s="192">
        <v>15255</v>
      </c>
      <c r="CO304" s="192">
        <v>35962554.336220004</v>
      </c>
      <c r="CP304" s="192">
        <v>9653776.4621924516</v>
      </c>
      <c r="CQ304" s="192">
        <v>256960</v>
      </c>
      <c r="CS304" s="193">
        <f t="shared" si="150"/>
        <v>36219514.336220004</v>
      </c>
      <c r="CT304" s="194"/>
      <c r="CU304" s="149">
        <v>6963625.3078561537</v>
      </c>
      <c r="CV304" s="194"/>
      <c r="CW304" s="149">
        <v>-1390915.5091274146</v>
      </c>
      <c r="CX304" s="192"/>
      <c r="CY304" s="192">
        <f t="shared" si="151"/>
        <v>41792224.134948738</v>
      </c>
      <c r="CZ304" s="195">
        <f t="shared" si="152"/>
        <v>2739.5754922942469</v>
      </c>
      <c r="DA304" s="194"/>
      <c r="DB304" s="149">
        <v>0</v>
      </c>
      <c r="DD304" s="147">
        <f t="shared" si="153"/>
        <v>-4183702.5272015706</v>
      </c>
      <c r="DE304" s="148">
        <f t="shared" si="154"/>
        <v>-9.0997677065763297E-2</v>
      </c>
      <c r="DF304" s="149">
        <f t="shared" si="155"/>
        <v>-274.25123088833629</v>
      </c>
      <c r="DH304" s="196">
        <v>232450.90200000006</v>
      </c>
      <c r="DI304" s="197">
        <v>476048.57240000006</v>
      </c>
      <c r="DJ304" s="198">
        <f t="shared" si="156"/>
        <v>243597.6704</v>
      </c>
      <c r="DL304" s="196" t="e">
        <f>#REF!+DJ304</f>
        <v>#REF!</v>
      </c>
      <c r="DM304" s="198" t="e">
        <f t="shared" si="157"/>
        <v>#REF!</v>
      </c>
      <c r="DN304" s="82">
        <v>977</v>
      </c>
      <c r="DO304" s="82" t="s">
        <v>346</v>
      </c>
      <c r="DP304" s="192">
        <v>15212</v>
      </c>
      <c r="DQ304" s="192">
        <v>38945047.223985679</v>
      </c>
      <c r="DR304" s="192">
        <v>9653776.4621924516</v>
      </c>
      <c r="DS304" s="192">
        <v>226489</v>
      </c>
      <c r="DU304" s="193">
        <v>39202007.223985679</v>
      </c>
      <c r="DV304" s="194"/>
      <c r="DW304" s="149">
        <v>6496709.000222018</v>
      </c>
      <c r="DX304" s="194"/>
      <c r="DY304" s="149">
        <v>277210.43794260937</v>
      </c>
      <c r="DZ304" s="192"/>
      <c r="EA304" s="192">
        <v>45975926.662150308</v>
      </c>
      <c r="EB304" s="195">
        <v>3022.3459546509539</v>
      </c>
      <c r="ED304" s="196"/>
      <c r="EE304" s="197"/>
      <c r="EF304" s="198">
        <v>243597.6704</v>
      </c>
      <c r="EH304" s="196">
        <v>46219524.33255031</v>
      </c>
      <c r="EI304" s="198">
        <v>3851627.0277125258</v>
      </c>
      <c r="EK304" s="199">
        <v>17</v>
      </c>
    </row>
    <row r="305" spans="1:141" ht="13.8" x14ac:dyDescent="0.25">
      <c r="A305" s="30">
        <v>981</v>
      </c>
      <c r="B305" s="235" t="s">
        <v>348</v>
      </c>
      <c r="C305" s="180">
        <v>2343</v>
      </c>
      <c r="D305" s="180">
        <v>4621174.5602462832</v>
      </c>
      <c r="E305" s="181">
        <v>1750505.183215301</v>
      </c>
      <c r="F305" s="200">
        <v>-604097</v>
      </c>
      <c r="G305" s="181">
        <f t="shared" si="168"/>
        <v>4017077.5602462832</v>
      </c>
      <c r="H305" s="183">
        <f t="shared" si="137"/>
        <v>1714.5017329262839</v>
      </c>
      <c r="I305" s="184">
        <v>1413679.6328719223</v>
      </c>
      <c r="J305" s="181">
        <f t="shared" si="138"/>
        <v>5430757.1931182053</v>
      </c>
      <c r="K305" s="183">
        <f t="shared" si="139"/>
        <v>2317.8647857952219</v>
      </c>
      <c r="L305" s="185">
        <v>69705.831999999995</v>
      </c>
      <c r="M305" s="185">
        <v>7112.84</v>
      </c>
      <c r="N305" s="186">
        <v>-62592.991999999998</v>
      </c>
      <c r="O305" s="187">
        <v>1051</v>
      </c>
      <c r="P305" s="159">
        <f t="shared" si="140"/>
        <v>5369215.2011182057</v>
      </c>
      <c r="Q305" s="188">
        <v>106303</v>
      </c>
      <c r="R305" s="189"/>
      <c r="S305" s="190"/>
      <c r="U305" s="184"/>
      <c r="W305" s="82">
        <v>980</v>
      </c>
      <c r="X305" s="82" t="s">
        <v>729</v>
      </c>
      <c r="Y305" s="192">
        <v>33254</v>
      </c>
      <c r="Z305" s="192">
        <v>40231012.300833374</v>
      </c>
      <c r="AA305" s="192">
        <v>6909439.7214676412</v>
      </c>
      <c r="AB305" s="192">
        <v>-3844562</v>
      </c>
      <c r="AD305" s="193">
        <f t="shared" si="158"/>
        <v>36386450.300833374</v>
      </c>
      <c r="AE305" s="194"/>
      <c r="AF305" s="149">
        <v>12403635.378259778</v>
      </c>
      <c r="AG305" s="194"/>
      <c r="AH305" s="149">
        <f t="shared" si="159"/>
        <v>-475331.98014983087</v>
      </c>
      <c r="AI305" s="149">
        <v>-679835.27393522335</v>
      </c>
      <c r="AJ305" s="192"/>
      <c r="AK305" s="192">
        <f t="shared" si="160"/>
        <v>48314753.698943324</v>
      </c>
      <c r="AL305" s="195">
        <f t="shared" si="141"/>
        <v>1452.9005141920768</v>
      </c>
      <c r="AM305" s="194"/>
      <c r="AN305" s="149">
        <v>0</v>
      </c>
      <c r="AP305" s="147">
        <f t="shared" si="142"/>
        <v>-5784974.4137167931</v>
      </c>
      <c r="AQ305" s="148">
        <f t="shared" si="143"/>
        <v>-0.10693167258936788</v>
      </c>
      <c r="AR305" s="149">
        <f t="shared" si="161"/>
        <v>-173.96326498216135</v>
      </c>
      <c r="AT305" s="82">
        <v>980</v>
      </c>
      <c r="AU305" s="82" t="s">
        <v>729</v>
      </c>
      <c r="AV305" s="192">
        <v>33254</v>
      </c>
      <c r="AW305" s="192">
        <v>40025230.430437185</v>
      </c>
      <c r="AX305" s="192">
        <v>7016471.933134757</v>
      </c>
      <c r="AY305" s="192">
        <v>-3844562</v>
      </c>
      <c r="BA305" s="193">
        <f t="shared" si="162"/>
        <v>36180668.430437185</v>
      </c>
      <c r="BB305" s="194"/>
      <c r="BC305" s="149">
        <v>12403635.378259778</v>
      </c>
      <c r="BD305" s="194"/>
      <c r="BE305" s="149">
        <v>-679835.27393522335</v>
      </c>
      <c r="BF305" s="192"/>
      <c r="BG305" s="192">
        <f t="shared" si="163"/>
        <v>47904468.534761742</v>
      </c>
      <c r="BH305" s="195">
        <f t="shared" si="144"/>
        <v>1440.5625950189974</v>
      </c>
      <c r="BI305" s="194"/>
      <c r="BJ305" s="149">
        <v>0</v>
      </c>
      <c r="BL305" s="147">
        <f t="shared" si="145"/>
        <v>-6195259.5778983757</v>
      </c>
      <c r="BM305" s="148">
        <f t="shared" si="146"/>
        <v>-0.11451553998565467</v>
      </c>
      <c r="BN305" s="149">
        <f t="shared" si="164"/>
        <v>-186.30118415524075</v>
      </c>
      <c r="BP305" s="82">
        <v>980</v>
      </c>
      <c r="BQ305" s="82" t="s">
        <v>729</v>
      </c>
      <c r="BR305" s="192">
        <v>33254</v>
      </c>
      <c r="BS305" s="192">
        <v>40063811.33241345</v>
      </c>
      <c r="BT305" s="192">
        <v>7028926.322738668</v>
      </c>
      <c r="BU305" s="192">
        <v>-3844562</v>
      </c>
      <c r="BW305" s="193">
        <f t="shared" si="165"/>
        <v>36219249.33241345</v>
      </c>
      <c r="BX305" s="194"/>
      <c r="BY305" s="149">
        <v>12223519.225245249</v>
      </c>
      <c r="BZ305" s="194"/>
      <c r="CA305" s="149">
        <v>-3161510.3796011996</v>
      </c>
      <c r="CB305" s="192"/>
      <c r="CC305" s="192">
        <f t="shared" si="166"/>
        <v>45281258.178057499</v>
      </c>
      <c r="CD305" s="195">
        <f t="shared" si="147"/>
        <v>1361.6785402675619</v>
      </c>
      <c r="CE305" s="194"/>
      <c r="CF305" s="149">
        <v>0</v>
      </c>
      <c r="CH305" s="147">
        <f t="shared" si="148"/>
        <v>-8818469.9346026182</v>
      </c>
      <c r="CI305" s="148">
        <f t="shared" si="149"/>
        <v>-0.16300396032006986</v>
      </c>
      <c r="CJ305" s="149">
        <f t="shared" si="167"/>
        <v>-265.18523890667643</v>
      </c>
      <c r="CL305" s="82">
        <v>980</v>
      </c>
      <c r="CM305" s="82" t="s">
        <v>729</v>
      </c>
      <c r="CN305" s="192">
        <v>33254</v>
      </c>
      <c r="CO305" s="192">
        <v>38323051.471495271</v>
      </c>
      <c r="CP305" s="192">
        <v>6651189.8966381904</v>
      </c>
      <c r="CQ305" s="192">
        <v>-3844562</v>
      </c>
      <c r="CS305" s="193">
        <f t="shared" si="150"/>
        <v>34478489.471495271</v>
      </c>
      <c r="CT305" s="194"/>
      <c r="CU305" s="149">
        <v>12223519.225245249</v>
      </c>
      <c r="CV305" s="194"/>
      <c r="CW305" s="149">
        <v>-3161510.3796011996</v>
      </c>
      <c r="CX305" s="192"/>
      <c r="CY305" s="192">
        <f t="shared" si="151"/>
        <v>43540498.31713932</v>
      </c>
      <c r="CZ305" s="195">
        <f t="shared" si="152"/>
        <v>1309.3311576694327</v>
      </c>
      <c r="DA305" s="194"/>
      <c r="DB305" s="149">
        <v>0</v>
      </c>
      <c r="DD305" s="147">
        <f t="shared" si="153"/>
        <v>-10559229.795520797</v>
      </c>
      <c r="DE305" s="148">
        <f t="shared" si="154"/>
        <v>-0.1951808292554022</v>
      </c>
      <c r="DF305" s="149">
        <f t="shared" si="155"/>
        <v>-317.53262150480538</v>
      </c>
      <c r="DH305" s="196">
        <v>1570783.5718599998</v>
      </c>
      <c r="DI305" s="197">
        <v>681040.36200000008</v>
      </c>
      <c r="DJ305" s="198">
        <f t="shared" si="156"/>
        <v>-889743.20985999971</v>
      </c>
      <c r="DL305" s="196" t="e">
        <f>#REF!+DJ305</f>
        <v>#REF!</v>
      </c>
      <c r="DM305" s="198" t="e">
        <f t="shared" si="157"/>
        <v>#REF!</v>
      </c>
      <c r="DN305" s="82">
        <v>980</v>
      </c>
      <c r="DO305" s="82" t="s">
        <v>347</v>
      </c>
      <c r="DP305" s="192">
        <v>32983</v>
      </c>
      <c r="DQ305" s="192">
        <v>45891239.444371946</v>
      </c>
      <c r="DR305" s="192">
        <v>6651189.8966381904</v>
      </c>
      <c r="DS305" s="192">
        <v>-3704109</v>
      </c>
      <c r="DU305" s="193">
        <v>42046677.444371946</v>
      </c>
      <c r="DV305" s="194"/>
      <c r="DW305" s="149">
        <v>11422959.442409365</v>
      </c>
      <c r="DX305" s="194"/>
      <c r="DY305" s="149">
        <v>630091.22587880597</v>
      </c>
      <c r="DZ305" s="192"/>
      <c r="EA305" s="192">
        <v>54099728.112660117</v>
      </c>
      <c r="EB305" s="195">
        <v>1640.2306676973021</v>
      </c>
      <c r="ED305" s="196"/>
      <c r="EE305" s="197"/>
      <c r="EF305" s="198">
        <v>-889743.20985999971</v>
      </c>
      <c r="EH305" s="196">
        <v>53209984.90280012</v>
      </c>
      <c r="EI305" s="198">
        <v>4434165.408566677</v>
      </c>
      <c r="EK305" s="199">
        <v>6</v>
      </c>
    </row>
    <row r="306" spans="1:141" ht="13.8" x14ac:dyDescent="0.25">
      <c r="A306" s="30">
        <v>989</v>
      </c>
      <c r="B306" s="235" t="s">
        <v>861</v>
      </c>
      <c r="C306" s="180">
        <v>5616</v>
      </c>
      <c r="D306" s="180">
        <v>15881251.286788637</v>
      </c>
      <c r="E306" s="181">
        <v>4238668.2389810774</v>
      </c>
      <c r="F306" s="200">
        <v>-509864</v>
      </c>
      <c r="G306" s="181">
        <f t="shared" si="168"/>
        <v>15371387.286788637</v>
      </c>
      <c r="H306" s="183">
        <f t="shared" si="137"/>
        <v>2737.0703858241873</v>
      </c>
      <c r="I306" s="184">
        <v>3322348.9803163465</v>
      </c>
      <c r="J306" s="181">
        <f t="shared" si="138"/>
        <v>18693736.267104983</v>
      </c>
      <c r="K306" s="183">
        <f t="shared" si="139"/>
        <v>3328.656742718124</v>
      </c>
      <c r="L306" s="185">
        <v>81826.11136000001</v>
      </c>
      <c r="M306" s="185">
        <v>153708.47240000003</v>
      </c>
      <c r="N306" s="186">
        <v>71882.361040000018</v>
      </c>
      <c r="O306" s="187">
        <v>-4873</v>
      </c>
      <c r="P306" s="159">
        <f t="shared" si="140"/>
        <v>18760745.628144983</v>
      </c>
      <c r="Q306" s="188">
        <v>267384</v>
      </c>
      <c r="R306" s="189"/>
      <c r="S306" s="190"/>
      <c r="U306" s="184"/>
      <c r="W306" s="82">
        <v>981</v>
      </c>
      <c r="X306" s="82" t="s">
        <v>730</v>
      </c>
      <c r="Y306" s="192">
        <v>2343</v>
      </c>
      <c r="Z306" s="192">
        <v>4623809.3044822924</v>
      </c>
      <c r="AA306" s="192">
        <v>1750505.1832153001</v>
      </c>
      <c r="AB306" s="192">
        <v>-573428</v>
      </c>
      <c r="AD306" s="193">
        <f t="shared" si="158"/>
        <v>4050381.3044822924</v>
      </c>
      <c r="AE306" s="194"/>
      <c r="AF306" s="149">
        <v>1445242.4805509667</v>
      </c>
      <c r="AG306" s="194"/>
      <c r="AH306" s="149">
        <f t="shared" si="159"/>
        <v>-29618.128287487565</v>
      </c>
      <c r="AI306" s="149">
        <v>-42360.811387918264</v>
      </c>
      <c r="AJ306" s="192"/>
      <c r="AK306" s="192">
        <f t="shared" si="160"/>
        <v>5466005.6567457719</v>
      </c>
      <c r="AL306" s="195">
        <f t="shared" si="141"/>
        <v>2332.9089444070728</v>
      </c>
      <c r="AM306" s="194"/>
      <c r="AN306" s="149">
        <v>0</v>
      </c>
      <c r="AP306" s="147">
        <f t="shared" si="142"/>
        <v>-324833.51817905996</v>
      </c>
      <c r="AQ306" s="148">
        <f t="shared" si="143"/>
        <v>-5.6094377406583129E-2</v>
      </c>
      <c r="AR306" s="149">
        <f t="shared" si="161"/>
        <v>-138.6399992228169</v>
      </c>
      <c r="AT306" s="82">
        <v>981</v>
      </c>
      <c r="AU306" s="82" t="s">
        <v>730</v>
      </c>
      <c r="AV306" s="192">
        <v>2343</v>
      </c>
      <c r="AW306" s="192">
        <v>4598823.8166935323</v>
      </c>
      <c r="AX306" s="192">
        <v>1752873.3058721859</v>
      </c>
      <c r="AY306" s="192">
        <v>-573428</v>
      </c>
      <c r="BA306" s="193">
        <f t="shared" si="162"/>
        <v>4025395.8166935323</v>
      </c>
      <c r="BB306" s="194"/>
      <c r="BC306" s="149">
        <v>1445242.4805509667</v>
      </c>
      <c r="BD306" s="194"/>
      <c r="BE306" s="149">
        <v>-42360.811387918264</v>
      </c>
      <c r="BF306" s="192"/>
      <c r="BG306" s="192">
        <f t="shared" si="163"/>
        <v>5428277.4858565805</v>
      </c>
      <c r="BH306" s="195">
        <f t="shared" si="144"/>
        <v>2316.8064386925225</v>
      </c>
      <c r="BI306" s="194"/>
      <c r="BJ306" s="149">
        <v>0</v>
      </c>
      <c r="BL306" s="147">
        <f t="shared" si="145"/>
        <v>-362561.68906825129</v>
      </c>
      <c r="BM306" s="148">
        <f t="shared" si="146"/>
        <v>-6.260952482296446E-2</v>
      </c>
      <c r="BN306" s="149">
        <f t="shared" si="164"/>
        <v>-154.74250493736719</v>
      </c>
      <c r="BP306" s="82">
        <v>981</v>
      </c>
      <c r="BQ306" s="82" t="s">
        <v>730</v>
      </c>
      <c r="BR306" s="192">
        <v>2343</v>
      </c>
      <c r="BS306" s="192">
        <v>4732171.7057768498</v>
      </c>
      <c r="BT306" s="192">
        <v>1883790.2458892288</v>
      </c>
      <c r="BU306" s="192">
        <v>-573428</v>
      </c>
      <c r="BW306" s="193">
        <f t="shared" si="165"/>
        <v>4158743.7057768498</v>
      </c>
      <c r="BX306" s="194"/>
      <c r="BY306" s="149">
        <v>1440581.2973175033</v>
      </c>
      <c r="BZ306" s="194"/>
      <c r="CA306" s="149">
        <v>-196994.99279584744</v>
      </c>
      <c r="CB306" s="192"/>
      <c r="CC306" s="192">
        <f t="shared" si="166"/>
        <v>5402330.0102985054</v>
      </c>
      <c r="CD306" s="195">
        <f t="shared" si="147"/>
        <v>2305.7319719583888</v>
      </c>
      <c r="CE306" s="194"/>
      <c r="CF306" s="149">
        <v>0</v>
      </c>
      <c r="CH306" s="147">
        <f t="shared" si="148"/>
        <v>-388509.16462632641</v>
      </c>
      <c r="CI306" s="148">
        <f t="shared" si="149"/>
        <v>-6.7090304684790256E-2</v>
      </c>
      <c r="CJ306" s="149">
        <f t="shared" si="167"/>
        <v>-165.81697167150082</v>
      </c>
      <c r="CL306" s="82">
        <v>981</v>
      </c>
      <c r="CM306" s="82" t="s">
        <v>730</v>
      </c>
      <c r="CN306" s="192">
        <v>2343</v>
      </c>
      <c r="CO306" s="192">
        <v>4395946.9298935337</v>
      </c>
      <c r="CP306" s="192">
        <v>1757997.6690899332</v>
      </c>
      <c r="CQ306" s="192">
        <v>-573428</v>
      </c>
      <c r="CS306" s="193">
        <f t="shared" si="150"/>
        <v>3822518.9298935337</v>
      </c>
      <c r="CT306" s="194"/>
      <c r="CU306" s="149">
        <v>1440581.2973175033</v>
      </c>
      <c r="CV306" s="194"/>
      <c r="CW306" s="149">
        <v>-196994.99279584744</v>
      </c>
      <c r="CX306" s="192"/>
      <c r="CY306" s="192">
        <f t="shared" si="151"/>
        <v>5066105.2344151894</v>
      </c>
      <c r="CZ306" s="195">
        <f t="shared" si="152"/>
        <v>2162.23014699752</v>
      </c>
      <c r="DA306" s="194"/>
      <c r="DB306" s="149">
        <v>0</v>
      </c>
      <c r="DD306" s="147">
        <f t="shared" si="153"/>
        <v>-724733.94050964247</v>
      </c>
      <c r="DE306" s="148">
        <f t="shared" si="154"/>
        <v>-0.12515179900831039</v>
      </c>
      <c r="DF306" s="149">
        <f t="shared" si="155"/>
        <v>-309.31879663236981</v>
      </c>
      <c r="DH306" s="196">
        <v>59811.928000000007</v>
      </c>
      <c r="DI306" s="197">
        <v>4146.0541000000003</v>
      </c>
      <c r="DJ306" s="198">
        <f t="shared" si="156"/>
        <v>-55665.873900000006</v>
      </c>
      <c r="DL306" s="196" t="e">
        <f>#REF!+DJ306</f>
        <v>#REF!</v>
      </c>
      <c r="DM306" s="198" t="e">
        <f t="shared" si="157"/>
        <v>#REF!</v>
      </c>
      <c r="DN306" s="82">
        <v>981</v>
      </c>
      <c r="DO306" s="82" t="s">
        <v>348</v>
      </c>
      <c r="DP306" s="192">
        <v>2357</v>
      </c>
      <c r="DQ306" s="192">
        <v>4971704.7153284429</v>
      </c>
      <c r="DR306" s="192">
        <v>1757997.6690899332</v>
      </c>
      <c r="DS306" s="192">
        <v>-575379</v>
      </c>
      <c r="DU306" s="193">
        <v>4398276.7153284429</v>
      </c>
      <c r="DV306" s="194"/>
      <c r="DW306" s="149">
        <v>1353301.2170573436</v>
      </c>
      <c r="DX306" s="194"/>
      <c r="DY306" s="149">
        <v>39261.242539045663</v>
      </c>
      <c r="DZ306" s="192"/>
      <c r="EA306" s="192">
        <v>5790839.1749248318</v>
      </c>
      <c r="EB306" s="195">
        <v>2456.8685510924192</v>
      </c>
      <c r="ED306" s="196"/>
      <c r="EE306" s="197"/>
      <c r="EF306" s="198">
        <v>-55665.873900000006</v>
      </c>
      <c r="EH306" s="196">
        <v>5735173.3010248318</v>
      </c>
      <c r="EI306" s="198">
        <v>477931.10841873597</v>
      </c>
      <c r="EK306" s="199">
        <v>5</v>
      </c>
    </row>
    <row r="307" spans="1:141" ht="13.8" x14ac:dyDescent="0.25">
      <c r="A307" s="30">
        <v>992</v>
      </c>
      <c r="B307" s="235" t="s">
        <v>350</v>
      </c>
      <c r="C307" s="180">
        <v>18765</v>
      </c>
      <c r="D307" s="180">
        <v>42538100.988580666</v>
      </c>
      <c r="E307" s="181">
        <v>7517413.3040415188</v>
      </c>
      <c r="F307" s="200">
        <v>-1190968</v>
      </c>
      <c r="G307" s="181">
        <f t="shared" si="168"/>
        <v>41347132.988580666</v>
      </c>
      <c r="H307" s="183">
        <f t="shared" si="137"/>
        <v>2203.4176919041124</v>
      </c>
      <c r="I307" s="184">
        <v>8495872.0211296435</v>
      </c>
      <c r="J307" s="181">
        <f t="shared" si="138"/>
        <v>49843005.009710312</v>
      </c>
      <c r="K307" s="183">
        <f t="shared" si="139"/>
        <v>2656.1686655854151</v>
      </c>
      <c r="L307" s="185">
        <v>368359.75792</v>
      </c>
      <c r="M307" s="185">
        <v>192046.68000000002</v>
      </c>
      <c r="N307" s="186">
        <v>-176313.07791999998</v>
      </c>
      <c r="O307" s="187">
        <v>7352</v>
      </c>
      <c r="P307" s="159">
        <f t="shared" si="140"/>
        <v>49674043.931790315</v>
      </c>
      <c r="Q307" s="188">
        <v>1139195</v>
      </c>
      <c r="R307" s="189"/>
      <c r="S307" s="190"/>
      <c r="U307" s="184"/>
      <c r="W307" s="82">
        <v>989</v>
      </c>
      <c r="X307" s="82" t="s">
        <v>731</v>
      </c>
      <c r="Y307" s="192">
        <v>5616</v>
      </c>
      <c r="Z307" s="192">
        <v>15877780.592276471</v>
      </c>
      <c r="AA307" s="192">
        <v>4238668.2389810756</v>
      </c>
      <c r="AB307" s="192">
        <v>-190034</v>
      </c>
      <c r="AD307" s="193">
        <f t="shared" si="158"/>
        <v>15687746.592276471</v>
      </c>
      <c r="AE307" s="194"/>
      <c r="AF307" s="149">
        <v>3405407.0021257941</v>
      </c>
      <c r="AG307" s="194"/>
      <c r="AH307" s="149">
        <f t="shared" si="159"/>
        <v>-78234.811983159656</v>
      </c>
      <c r="AI307" s="149">
        <v>-111893.97527824</v>
      </c>
      <c r="AJ307" s="192"/>
      <c r="AK307" s="192">
        <f t="shared" si="160"/>
        <v>19014918.782419104</v>
      </c>
      <c r="AL307" s="195">
        <f t="shared" si="141"/>
        <v>3385.8473615418634</v>
      </c>
      <c r="AM307" s="194"/>
      <c r="AN307" s="149">
        <v>0</v>
      </c>
      <c r="AP307" s="147">
        <f t="shared" si="142"/>
        <v>-970078.91503183171</v>
      </c>
      <c r="AQ307" s="148">
        <f t="shared" si="143"/>
        <v>-4.8540356607374747E-2</v>
      </c>
      <c r="AR307" s="149">
        <f t="shared" si="161"/>
        <v>-172.73484954270506</v>
      </c>
      <c r="AT307" s="82">
        <v>989</v>
      </c>
      <c r="AU307" s="82" t="s">
        <v>731</v>
      </c>
      <c r="AV307" s="192">
        <v>5616</v>
      </c>
      <c r="AW307" s="192">
        <v>15801088.670997228</v>
      </c>
      <c r="AX307" s="192">
        <v>4239184.3639215464</v>
      </c>
      <c r="AY307" s="192">
        <v>-190034</v>
      </c>
      <c r="BA307" s="193">
        <f t="shared" si="162"/>
        <v>15611054.670997228</v>
      </c>
      <c r="BB307" s="194"/>
      <c r="BC307" s="149">
        <v>3405407.0021257941</v>
      </c>
      <c r="BD307" s="194"/>
      <c r="BE307" s="149">
        <v>-111893.97527824</v>
      </c>
      <c r="BF307" s="192"/>
      <c r="BG307" s="192">
        <f t="shared" si="163"/>
        <v>18904567.697844785</v>
      </c>
      <c r="BH307" s="195">
        <f t="shared" si="144"/>
        <v>3366.197951895439</v>
      </c>
      <c r="BI307" s="194"/>
      <c r="BJ307" s="149">
        <v>0</v>
      </c>
      <c r="BL307" s="147">
        <f t="shared" si="145"/>
        <v>-1080429.9996061511</v>
      </c>
      <c r="BM307" s="148">
        <f t="shared" si="146"/>
        <v>-5.4062052743891927E-2</v>
      </c>
      <c r="BN307" s="149">
        <f t="shared" si="164"/>
        <v>-192.38425918912947</v>
      </c>
      <c r="BP307" s="82">
        <v>989</v>
      </c>
      <c r="BQ307" s="82" t="s">
        <v>731</v>
      </c>
      <c r="BR307" s="192">
        <v>5616</v>
      </c>
      <c r="BS307" s="192">
        <v>15850897.229257762</v>
      </c>
      <c r="BT307" s="192">
        <v>4285059.2731211232</v>
      </c>
      <c r="BU307" s="192">
        <v>-190034</v>
      </c>
      <c r="BW307" s="193">
        <f t="shared" si="165"/>
        <v>15660863.229257762</v>
      </c>
      <c r="BX307" s="194"/>
      <c r="BY307" s="149">
        <v>3390681.4241479598</v>
      </c>
      <c r="BZ307" s="194"/>
      <c r="CA307" s="149">
        <v>-520352.47039961995</v>
      </c>
      <c r="CB307" s="192"/>
      <c r="CC307" s="192">
        <f t="shared" si="166"/>
        <v>18531192.183006104</v>
      </c>
      <c r="CD307" s="195">
        <f t="shared" si="147"/>
        <v>3299.713707800232</v>
      </c>
      <c r="CE307" s="194"/>
      <c r="CF307" s="149">
        <v>0</v>
      </c>
      <c r="CH307" s="147">
        <f t="shared" si="148"/>
        <v>-1453805.5144448318</v>
      </c>
      <c r="CI307" s="148">
        <f t="shared" si="149"/>
        <v>-7.2744842729216982E-2</v>
      </c>
      <c r="CJ307" s="149">
        <f t="shared" si="167"/>
        <v>-258.86850328433616</v>
      </c>
      <c r="CL307" s="82">
        <v>989</v>
      </c>
      <c r="CM307" s="82" t="s">
        <v>731</v>
      </c>
      <c r="CN307" s="192">
        <v>5616</v>
      </c>
      <c r="CO307" s="192">
        <v>15502414.352010213</v>
      </c>
      <c r="CP307" s="192">
        <v>4204788.3675500434</v>
      </c>
      <c r="CQ307" s="192">
        <v>-190034</v>
      </c>
      <c r="CS307" s="193">
        <f t="shared" si="150"/>
        <v>15312380.352010213</v>
      </c>
      <c r="CT307" s="194"/>
      <c r="CU307" s="149">
        <v>3390681.4241479598</v>
      </c>
      <c r="CV307" s="194"/>
      <c r="CW307" s="149">
        <v>-520352.47039961995</v>
      </c>
      <c r="CX307" s="192"/>
      <c r="CY307" s="192">
        <f t="shared" si="151"/>
        <v>18182709.305758554</v>
      </c>
      <c r="CZ307" s="195">
        <f t="shared" si="152"/>
        <v>3237.6619134185462</v>
      </c>
      <c r="DA307" s="194"/>
      <c r="DB307" s="149">
        <v>0</v>
      </c>
      <c r="DD307" s="147">
        <f t="shared" si="153"/>
        <v>-1802288.3916923814</v>
      </c>
      <c r="DE307" s="148">
        <f t="shared" si="154"/>
        <v>-9.0182066516938414E-2</v>
      </c>
      <c r="DF307" s="149">
        <f t="shared" si="155"/>
        <v>-320.92029766602229</v>
      </c>
      <c r="DH307" s="196">
        <v>38769.004240000002</v>
      </c>
      <c r="DI307" s="197">
        <v>146947.03219999999</v>
      </c>
      <c r="DJ307" s="198">
        <f t="shared" si="156"/>
        <v>108178.02795999998</v>
      </c>
      <c r="DL307" s="196" t="e">
        <f>#REF!+DJ307</f>
        <v>#REF!</v>
      </c>
      <c r="DM307" s="198" t="e">
        <f t="shared" si="157"/>
        <v>#REF!</v>
      </c>
      <c r="DN307" s="82">
        <v>989</v>
      </c>
      <c r="DO307" s="82" t="s">
        <v>861</v>
      </c>
      <c r="DP307" s="192">
        <v>5703</v>
      </c>
      <c r="DQ307" s="192">
        <v>16879210.159398243</v>
      </c>
      <c r="DR307" s="192">
        <v>4204788.3675500434</v>
      </c>
      <c r="DS307" s="192">
        <v>-293059</v>
      </c>
      <c r="DU307" s="193">
        <v>16689176.159398243</v>
      </c>
      <c r="DV307" s="194"/>
      <c r="DW307" s="149">
        <v>3192114.9265360585</v>
      </c>
      <c r="DX307" s="194"/>
      <c r="DY307" s="149">
        <v>103706.61151663506</v>
      </c>
      <c r="DZ307" s="192"/>
      <c r="EA307" s="192">
        <v>19984997.697450936</v>
      </c>
      <c r="EB307" s="195">
        <v>3504.2955808260454</v>
      </c>
      <c r="ED307" s="196"/>
      <c r="EE307" s="197"/>
      <c r="EF307" s="198">
        <v>108178.02795999998</v>
      </c>
      <c r="EH307" s="196">
        <v>20093175.725410935</v>
      </c>
      <c r="EI307" s="198">
        <v>1674431.3104509113</v>
      </c>
      <c r="EK307" s="199">
        <v>14</v>
      </c>
    </row>
    <row r="308" spans="1:141" ht="13.2" x14ac:dyDescent="0.25">
      <c r="C308" s="180"/>
      <c r="D308" s="180"/>
      <c r="E308" s="181"/>
      <c r="F308" s="184"/>
      <c r="G308" s="181"/>
      <c r="H308" s="183"/>
      <c r="I308" s="184"/>
      <c r="J308" s="181"/>
      <c r="K308" s="183"/>
      <c r="L308" s="185"/>
      <c r="M308" s="185"/>
      <c r="N308" s="186"/>
      <c r="P308" s="159"/>
      <c r="R308" s="189"/>
      <c r="S308" s="190"/>
      <c r="U308" s="184"/>
      <c r="W308" s="82">
        <v>992</v>
      </c>
      <c r="X308" s="82" t="s">
        <v>732</v>
      </c>
      <c r="Y308" s="192">
        <v>18765</v>
      </c>
      <c r="Z308" s="192">
        <v>42518427.8179726</v>
      </c>
      <c r="AA308" s="192">
        <v>7517413.3040415123</v>
      </c>
      <c r="AB308" s="192">
        <v>-577591</v>
      </c>
      <c r="AD308" s="193">
        <f t="shared" si="158"/>
        <v>41940836.8179726</v>
      </c>
      <c r="AE308" s="194"/>
      <c r="AF308" s="149">
        <v>8783325.9812922776</v>
      </c>
      <c r="AG308" s="194"/>
      <c r="AH308" s="149">
        <f t="shared" si="159"/>
        <v>-277113.4001301367</v>
      </c>
      <c r="AI308" s="149">
        <v>-396336.60716287</v>
      </c>
      <c r="AJ308" s="192"/>
      <c r="AK308" s="192">
        <f t="shared" si="160"/>
        <v>50447049.39913474</v>
      </c>
      <c r="AL308" s="195">
        <f t="shared" si="141"/>
        <v>2688.3586143956695</v>
      </c>
      <c r="AM308" s="194"/>
      <c r="AN308" s="149">
        <v>0</v>
      </c>
      <c r="AP308" s="147">
        <f t="shared" si="142"/>
        <v>-1319885.9511594251</v>
      </c>
      <c r="AQ308" s="148">
        <f t="shared" si="143"/>
        <v>-2.5496698659638248E-2</v>
      </c>
      <c r="AR308" s="149">
        <f t="shared" si="161"/>
        <v>-70.337647277347457</v>
      </c>
      <c r="AT308" s="82">
        <v>992</v>
      </c>
      <c r="AU308" s="82" t="s">
        <v>732</v>
      </c>
      <c r="AV308" s="192">
        <v>18765</v>
      </c>
      <c r="AW308" s="192">
        <v>42300460.238982722</v>
      </c>
      <c r="AX308" s="192">
        <v>7518326.4974929085</v>
      </c>
      <c r="AY308" s="192">
        <v>-577591</v>
      </c>
      <c r="BA308" s="193">
        <f t="shared" si="162"/>
        <v>41722869.238982722</v>
      </c>
      <c r="BB308" s="194"/>
      <c r="BC308" s="149">
        <v>8783325.9812922776</v>
      </c>
      <c r="BD308" s="194"/>
      <c r="BE308" s="149">
        <v>-396336.60716287</v>
      </c>
      <c r="BF308" s="192"/>
      <c r="BG308" s="192">
        <f t="shared" si="163"/>
        <v>50109858.613112129</v>
      </c>
      <c r="BH308" s="195">
        <f t="shared" si="144"/>
        <v>2670.3894811144219</v>
      </c>
      <c r="BI308" s="194"/>
      <c r="BJ308" s="149">
        <v>0</v>
      </c>
      <c r="BL308" s="147">
        <f t="shared" si="145"/>
        <v>-1657076.737182036</v>
      </c>
      <c r="BM308" s="148">
        <f t="shared" si="146"/>
        <v>-3.201033103406651E-2</v>
      </c>
      <c r="BN308" s="149">
        <f t="shared" si="164"/>
        <v>-88.306780558595051</v>
      </c>
      <c r="BP308" s="82">
        <v>992</v>
      </c>
      <c r="BQ308" s="82" t="s">
        <v>732</v>
      </c>
      <c r="BR308" s="192">
        <v>18765</v>
      </c>
      <c r="BS308" s="192">
        <v>42168780.142514542</v>
      </c>
      <c r="BT308" s="192">
        <v>7370101.0329214782</v>
      </c>
      <c r="BU308" s="192">
        <v>-577591</v>
      </c>
      <c r="BW308" s="193">
        <f t="shared" si="165"/>
        <v>41591189.142514542</v>
      </c>
      <c r="BX308" s="194"/>
      <c r="BY308" s="149">
        <v>8710169.0644958429</v>
      </c>
      <c r="BZ308" s="194"/>
      <c r="CA308" s="149">
        <v>-1843126.3357492809</v>
      </c>
      <c r="CB308" s="192"/>
      <c r="CC308" s="192">
        <f t="shared" si="166"/>
        <v>48458231.871261105</v>
      </c>
      <c r="CD308" s="195">
        <f t="shared" si="147"/>
        <v>2582.3731346262248</v>
      </c>
      <c r="CE308" s="194"/>
      <c r="CF308" s="149">
        <v>0</v>
      </c>
      <c r="CH308" s="147">
        <f t="shared" si="148"/>
        <v>-3308703.4790330604</v>
      </c>
      <c r="CI308" s="148">
        <f t="shared" si="149"/>
        <v>-6.3915382601729742E-2</v>
      </c>
      <c r="CJ308" s="149">
        <f t="shared" si="167"/>
        <v>-176.32312704679245</v>
      </c>
      <c r="CL308" s="82">
        <v>992</v>
      </c>
      <c r="CM308" s="82" t="s">
        <v>732</v>
      </c>
      <c r="CN308" s="192">
        <v>18765</v>
      </c>
      <c r="CO308" s="192">
        <v>39768969.295030229</v>
      </c>
      <c r="CP308" s="192">
        <v>5381057.150740522</v>
      </c>
      <c r="CQ308" s="192">
        <v>-577591</v>
      </c>
      <c r="CS308" s="193">
        <f t="shared" si="150"/>
        <v>39191378.295030229</v>
      </c>
      <c r="CT308" s="194"/>
      <c r="CU308" s="149">
        <v>8710169.0644958429</v>
      </c>
      <c r="CV308" s="194"/>
      <c r="CW308" s="149">
        <v>-1843126.3357492809</v>
      </c>
      <c r="CX308" s="192"/>
      <c r="CY308" s="192">
        <f t="shared" si="151"/>
        <v>46058421.023776785</v>
      </c>
      <c r="CZ308" s="195">
        <f t="shared" si="152"/>
        <v>2454.4855328418216</v>
      </c>
      <c r="DA308" s="194"/>
      <c r="DB308" s="149">
        <v>0</v>
      </c>
      <c r="DD308" s="147">
        <f t="shared" si="153"/>
        <v>-5708514.3265173808</v>
      </c>
      <c r="DE308" s="148">
        <f t="shared" si="154"/>
        <v>-0.11027336827821202</v>
      </c>
      <c r="DF308" s="149">
        <f t="shared" si="155"/>
        <v>-304.21072883119535</v>
      </c>
      <c r="DH308" s="196">
        <v>247499.03934000002</v>
      </c>
      <c r="DI308" s="197">
        <v>146811.09600000002</v>
      </c>
      <c r="DJ308" s="198">
        <f t="shared" si="156"/>
        <v>-100687.94334</v>
      </c>
      <c r="DL308" s="196" t="e">
        <f>#REF!+DJ308</f>
        <v>#REF!</v>
      </c>
      <c r="DM308" s="198" t="e">
        <f t="shared" si="157"/>
        <v>#REF!</v>
      </c>
      <c r="DN308" s="82">
        <v>992</v>
      </c>
      <c r="DO308" s="82" t="s">
        <v>350</v>
      </c>
      <c r="DP308" s="192">
        <v>18851</v>
      </c>
      <c r="DQ308" s="192">
        <v>43792213.228215441</v>
      </c>
      <c r="DR308" s="192">
        <v>5381057.150740522</v>
      </c>
      <c r="DS308" s="192">
        <v>-604443</v>
      </c>
      <c r="DU308" s="193">
        <v>43214622.228215441</v>
      </c>
      <c r="DV308" s="194"/>
      <c r="DW308" s="149">
        <v>8184976.757364098</v>
      </c>
      <c r="DX308" s="194"/>
      <c r="DY308" s="149">
        <v>367336.36471463257</v>
      </c>
      <c r="DZ308" s="192"/>
      <c r="EA308" s="192">
        <v>51766935.350294165</v>
      </c>
      <c r="EB308" s="195">
        <v>2746.1108349845717</v>
      </c>
      <c r="ED308" s="196"/>
      <c r="EE308" s="197"/>
      <c r="EF308" s="198">
        <v>-100687.94334</v>
      </c>
      <c r="EH308" s="196">
        <v>51666247.406954162</v>
      </c>
      <c r="EI308" s="198">
        <v>4305520.6172461798</v>
      </c>
      <c r="EK308" s="199">
        <v>13</v>
      </c>
    </row>
  </sheetData>
  <mergeCells count="41">
    <mergeCell ref="DH10:DJ10"/>
    <mergeCell ref="ED10:EF10"/>
    <mergeCell ref="EH7:EI7"/>
    <mergeCell ref="G8:H8"/>
    <mergeCell ref="J8:K8"/>
    <mergeCell ref="AK8:AL8"/>
    <mergeCell ref="BG8:BH8"/>
    <mergeCell ref="CC8:CD8"/>
    <mergeCell ref="CY8:CZ8"/>
    <mergeCell ref="EA8:EB8"/>
    <mergeCell ref="EA6:EB6"/>
    <mergeCell ref="G7:H7"/>
    <mergeCell ref="J7:K7"/>
    <mergeCell ref="AK7:AL7"/>
    <mergeCell ref="BG7:BH7"/>
    <mergeCell ref="CC7:CD7"/>
    <mergeCell ref="CY7:CZ7"/>
    <mergeCell ref="DL7:DM7"/>
    <mergeCell ref="EA7:EB7"/>
    <mergeCell ref="G6:H6"/>
    <mergeCell ref="J6:K6"/>
    <mergeCell ref="AK6:AL6"/>
    <mergeCell ref="BG6:BH6"/>
    <mergeCell ref="CC6:CD6"/>
    <mergeCell ref="CY6:CZ6"/>
    <mergeCell ref="DL4:DM4"/>
    <mergeCell ref="EA4:EB4"/>
    <mergeCell ref="EH4:EI4"/>
    <mergeCell ref="G5:H5"/>
    <mergeCell ref="J5:K5"/>
    <mergeCell ref="AK5:AL5"/>
    <mergeCell ref="BG5:BH5"/>
    <mergeCell ref="CC5:CD5"/>
    <mergeCell ref="CY5:CZ5"/>
    <mergeCell ref="EA5:EB5"/>
    <mergeCell ref="G4:H4"/>
    <mergeCell ref="J4:K4"/>
    <mergeCell ref="AK4:AL4"/>
    <mergeCell ref="BG4:BH4"/>
    <mergeCell ref="CC4:CD4"/>
    <mergeCell ref="CY4:CZ4"/>
  </mergeCells>
  <hyperlinks>
    <hyperlink ref="D11" r:id="rId1" display="https://vm.fi/valtionosuuspaatoksia-ja-laskentatietoja" xr:uid="{902EE17D-3E91-4E5F-B22D-9AB1F7B4B7ED}"/>
    <hyperlink ref="E11" r:id="rId2" display="https://vm.fi/valtionosuuspaatoksia-ja-laskentatietoja" xr:uid="{B17354DC-8755-43B5-BA3D-78FB29C4F286}"/>
    <hyperlink ref="I11" r:id="rId3" display="https://vm.fi/valtionosuuspaatoksia-ja-laskentatietoja" xr:uid="{C4422092-ECDC-4B28-8A26-FBC78C286CAA}"/>
    <hyperlink ref="F11" r:id="rId4" display="Lähde: OPH 27.10.2021" xr:uid="{87F53604-C7E3-42CA-90EA-3C2FF7A7D665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ignoredErrors>
    <ignoredError sqref="H13" formula="1"/>
  </ignoredErrors>
  <drawing r:id="rId6"/>
  <legacy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1CC5-FDA0-4868-AFF9-FC037429417D}">
  <dimension ref="A1:L325"/>
  <sheetViews>
    <sheetView workbookViewId="0">
      <selection activeCell="A6" sqref="A6"/>
    </sheetView>
  </sheetViews>
  <sheetFormatPr defaultRowHeight="13.8" x14ac:dyDescent="0.3"/>
  <cols>
    <col min="1" max="1" width="4.5546875" style="30" customWidth="1"/>
    <col min="2" max="2" width="14.21875" style="30" bestFit="1" customWidth="1"/>
    <col min="3" max="3" width="9" style="30" customWidth="1"/>
    <col min="4" max="4" width="14.21875" style="232" customWidth="1"/>
    <col min="5" max="5" width="12.44140625" style="232" customWidth="1"/>
    <col min="6" max="6" width="1" style="30" customWidth="1"/>
    <col min="7" max="7" width="10.5546875" style="30" customWidth="1"/>
    <col min="8" max="12" width="9" style="30" customWidth="1"/>
  </cols>
  <sheetData>
    <row r="1" spans="1:12" ht="20.399999999999999" x14ac:dyDescent="0.35">
      <c r="A1" s="7" t="s">
        <v>351</v>
      </c>
      <c r="B1" s="8"/>
      <c r="C1" s="9"/>
      <c r="D1" s="216"/>
      <c r="E1" s="216"/>
      <c r="F1" s="9"/>
      <c r="G1" s="9"/>
      <c r="H1" s="9"/>
      <c r="I1" s="9"/>
      <c r="J1" s="9"/>
      <c r="K1" s="9"/>
      <c r="L1" s="9"/>
    </row>
    <row r="2" spans="1:12" x14ac:dyDescent="0.3">
      <c r="A2" s="31" t="s">
        <v>352</v>
      </c>
      <c r="B2" s="31"/>
      <c r="C2" s="9"/>
      <c r="D2" s="216"/>
      <c r="E2" s="216"/>
      <c r="F2" s="9"/>
      <c r="G2" s="9"/>
      <c r="H2" s="9"/>
      <c r="I2" s="9"/>
      <c r="J2" s="9"/>
      <c r="K2" s="9"/>
      <c r="L2" s="9"/>
    </row>
    <row r="3" spans="1:12" x14ac:dyDescent="0.3">
      <c r="A3" s="43"/>
      <c r="B3" s="44"/>
      <c r="C3" s="45" t="s">
        <v>14</v>
      </c>
      <c r="D3" s="217" t="s">
        <v>353</v>
      </c>
      <c r="E3" s="218">
        <v>44090</v>
      </c>
      <c r="F3" s="45"/>
      <c r="G3" s="219" t="s">
        <v>354</v>
      </c>
      <c r="H3" s="45"/>
      <c r="I3" s="45"/>
      <c r="J3" s="45"/>
      <c r="K3" s="45"/>
      <c r="L3" s="45"/>
    </row>
    <row r="4" spans="1:12" x14ac:dyDescent="0.3">
      <c r="A4" s="43"/>
      <c r="B4" s="65" t="s">
        <v>29</v>
      </c>
      <c r="C4" s="45" t="s">
        <v>30</v>
      </c>
      <c r="D4" s="220"/>
      <c r="E4" s="220"/>
      <c r="F4" s="45"/>
      <c r="G4" s="45"/>
      <c r="H4" s="45"/>
      <c r="I4" s="45"/>
      <c r="J4" s="45"/>
      <c r="K4" s="45"/>
      <c r="L4" s="45"/>
    </row>
    <row r="5" spans="1:12" x14ac:dyDescent="0.3">
      <c r="A5" s="43"/>
      <c r="B5" s="65"/>
      <c r="C5" s="45" t="s">
        <v>355</v>
      </c>
      <c r="D5" s="221"/>
      <c r="E5" s="221"/>
      <c r="F5" s="45"/>
      <c r="G5" s="45"/>
      <c r="H5" s="45"/>
      <c r="I5" s="45"/>
      <c r="J5" s="45"/>
      <c r="K5" s="45"/>
      <c r="L5" s="45"/>
    </row>
    <row r="6" spans="1:12" x14ac:dyDescent="0.3">
      <c r="A6" s="43"/>
      <c r="B6" s="65"/>
      <c r="C6" s="45"/>
      <c r="D6" s="222" t="s">
        <v>767</v>
      </c>
      <c r="E6" s="222" t="s">
        <v>356</v>
      </c>
      <c r="F6" s="45"/>
      <c r="G6" s="45"/>
      <c r="H6" s="45"/>
      <c r="I6" s="45"/>
      <c r="J6" s="45"/>
      <c r="K6" s="45"/>
      <c r="L6" s="45"/>
    </row>
    <row r="7" spans="1:12" x14ac:dyDescent="0.3">
      <c r="A7" s="43"/>
      <c r="B7" s="65"/>
      <c r="C7" s="9"/>
      <c r="D7" s="222" t="s">
        <v>768</v>
      </c>
      <c r="E7" s="223">
        <v>2.8</v>
      </c>
      <c r="F7" s="9"/>
      <c r="G7" s="9"/>
      <c r="H7" s="9"/>
      <c r="I7" s="9"/>
      <c r="J7" s="9"/>
      <c r="K7" s="9"/>
      <c r="L7" s="9"/>
    </row>
    <row r="8" spans="1:12" x14ac:dyDescent="0.3">
      <c r="A8" s="43"/>
      <c r="B8" s="65"/>
      <c r="C8" s="76" t="s">
        <v>33</v>
      </c>
      <c r="D8" s="224"/>
      <c r="E8" s="224"/>
      <c r="F8" s="76"/>
      <c r="G8" s="76"/>
      <c r="H8" s="76"/>
      <c r="I8" s="76"/>
      <c r="J8" s="76"/>
      <c r="K8" s="76"/>
      <c r="L8" s="76"/>
    </row>
    <row r="9" spans="1:12" x14ac:dyDescent="0.3">
      <c r="A9" s="43"/>
      <c r="B9" s="65"/>
      <c r="C9" s="9"/>
      <c r="D9" s="225"/>
      <c r="E9" s="225"/>
      <c r="F9" s="9"/>
      <c r="G9" s="9"/>
      <c r="H9" s="9"/>
      <c r="I9" s="9"/>
      <c r="J9" s="9"/>
      <c r="K9" s="9"/>
      <c r="L9" s="9"/>
    </row>
    <row r="10" spans="1:12" ht="12" x14ac:dyDescent="0.25">
      <c r="A10" s="43"/>
      <c r="B10" s="126" t="s">
        <v>55</v>
      </c>
      <c r="C10" s="226">
        <f>SUM(C12:C304)</f>
        <v>5495408</v>
      </c>
      <c r="D10" s="226">
        <f>SUM(D12:D304)</f>
        <v>30999999.995333098</v>
      </c>
      <c r="E10" s="226">
        <f>SUM(E12:E304)</f>
        <v>15387142.400000002</v>
      </c>
      <c r="F10" s="127"/>
      <c r="G10" s="127">
        <f>SUM(G12:G304)</f>
        <v>46387142.395333067</v>
      </c>
      <c r="H10" s="127"/>
      <c r="I10" s="127"/>
      <c r="J10" s="127"/>
      <c r="K10" s="127"/>
      <c r="L10" s="127"/>
    </row>
    <row r="11" spans="1:12" x14ac:dyDescent="0.3">
      <c r="A11" s="150"/>
      <c r="B11" s="150"/>
      <c r="C11" s="227"/>
      <c r="D11" s="228"/>
      <c r="E11" s="228"/>
      <c r="F11" s="150"/>
      <c r="G11" s="150"/>
      <c r="H11" s="150"/>
      <c r="I11" s="150"/>
      <c r="J11" s="150"/>
      <c r="K11" s="150"/>
      <c r="L11" s="150"/>
    </row>
    <row r="12" spans="1:12" ht="12" x14ac:dyDescent="0.25">
      <c r="A12" s="30">
        <v>5</v>
      </c>
      <c r="B12" s="30" t="s">
        <v>57</v>
      </c>
      <c r="C12" s="180">
        <v>9562</v>
      </c>
      <c r="D12" s="180">
        <v>39009.285500408623</v>
      </c>
      <c r="E12" s="180">
        <f>C12*$E$7</f>
        <v>26773.599999999999</v>
      </c>
      <c r="F12" s="180"/>
      <c r="G12" s="180">
        <f>SUM(D12:E12)</f>
        <v>65782.885500408622</v>
      </c>
      <c r="H12" s="180"/>
      <c r="I12" s="180"/>
      <c r="J12" s="180"/>
      <c r="K12" s="180"/>
      <c r="L12" s="180"/>
    </row>
    <row r="13" spans="1:12" ht="12" x14ac:dyDescent="0.25">
      <c r="A13" s="30">
        <v>9</v>
      </c>
      <c r="B13" s="30" t="s">
        <v>58</v>
      </c>
      <c r="C13" s="180">
        <v>2519</v>
      </c>
      <c r="D13" s="180">
        <v>10521.55995142444</v>
      </c>
      <c r="E13" s="180">
        <f t="shared" ref="E13:E76" si="0">C13*$E$7</f>
        <v>7053.2</v>
      </c>
      <c r="F13" s="180"/>
      <c r="G13" s="180">
        <f t="shared" ref="G13:G76" si="1">SUM(D13:E13)</f>
        <v>17574.759951424439</v>
      </c>
      <c r="H13" s="180"/>
      <c r="I13" s="180"/>
      <c r="J13" s="180"/>
      <c r="K13" s="180"/>
      <c r="L13" s="180"/>
    </row>
    <row r="14" spans="1:12" ht="12" x14ac:dyDescent="0.25">
      <c r="A14" s="30">
        <v>10</v>
      </c>
      <c r="B14" s="30" t="s">
        <v>59</v>
      </c>
      <c r="C14" s="180">
        <v>11468</v>
      </c>
      <c r="D14" s="180">
        <v>46117.96248159602</v>
      </c>
      <c r="E14" s="180">
        <f t="shared" si="0"/>
        <v>32110.399999999998</v>
      </c>
      <c r="F14" s="180"/>
      <c r="G14" s="180">
        <f t="shared" si="1"/>
        <v>78228.362481596021</v>
      </c>
      <c r="H14" s="180"/>
      <c r="I14" s="180"/>
      <c r="J14" s="180"/>
      <c r="K14" s="180"/>
      <c r="L14" s="180"/>
    </row>
    <row r="15" spans="1:12" ht="12" x14ac:dyDescent="0.25">
      <c r="A15" s="30">
        <v>16</v>
      </c>
      <c r="B15" s="30" t="s">
        <v>60</v>
      </c>
      <c r="C15" s="180">
        <v>8083</v>
      </c>
      <c r="D15" s="180">
        <v>40426.290830384911</v>
      </c>
      <c r="E15" s="180">
        <f t="shared" si="0"/>
        <v>22632.399999999998</v>
      </c>
      <c r="F15" s="180"/>
      <c r="G15" s="180">
        <f t="shared" si="1"/>
        <v>63058.690830384905</v>
      </c>
      <c r="H15" s="180"/>
      <c r="I15" s="180"/>
      <c r="J15" s="180"/>
      <c r="K15" s="180"/>
      <c r="L15" s="180"/>
    </row>
    <row r="16" spans="1:12" ht="12" x14ac:dyDescent="0.25">
      <c r="A16" s="30">
        <v>18</v>
      </c>
      <c r="B16" s="30" t="s">
        <v>61</v>
      </c>
      <c r="C16" s="180">
        <v>4943</v>
      </c>
      <c r="D16" s="180">
        <v>28144.021816229455</v>
      </c>
      <c r="E16" s="180">
        <f t="shared" si="0"/>
        <v>13840.4</v>
      </c>
      <c r="F16" s="180"/>
      <c r="G16" s="180">
        <f t="shared" si="1"/>
        <v>41984.421816229456</v>
      </c>
      <c r="H16" s="180"/>
      <c r="I16" s="180"/>
      <c r="J16" s="180"/>
      <c r="K16" s="180"/>
      <c r="L16" s="180"/>
    </row>
    <row r="17" spans="1:12" ht="12" x14ac:dyDescent="0.25">
      <c r="A17" s="30">
        <v>19</v>
      </c>
      <c r="B17" s="30" t="s">
        <v>62</v>
      </c>
      <c r="C17" s="180">
        <v>3941</v>
      </c>
      <c r="D17" s="180">
        <v>21061.55729853646</v>
      </c>
      <c r="E17" s="180">
        <f t="shared" si="0"/>
        <v>11034.8</v>
      </c>
      <c r="F17" s="180"/>
      <c r="G17" s="180">
        <f t="shared" si="1"/>
        <v>32096.357298536459</v>
      </c>
      <c r="H17" s="180"/>
      <c r="I17" s="180"/>
      <c r="J17" s="180"/>
      <c r="K17" s="180"/>
      <c r="L17" s="180"/>
    </row>
    <row r="18" spans="1:12" ht="12" x14ac:dyDescent="0.25">
      <c r="A18" s="30">
        <v>20</v>
      </c>
      <c r="B18" s="30" t="s">
        <v>63</v>
      </c>
      <c r="C18" s="180">
        <v>16475</v>
      </c>
      <c r="D18" s="180">
        <v>90691.763517276937</v>
      </c>
      <c r="E18" s="180">
        <f t="shared" si="0"/>
        <v>46130</v>
      </c>
      <c r="F18" s="180"/>
      <c r="G18" s="180">
        <f t="shared" si="1"/>
        <v>136821.76351727694</v>
      </c>
      <c r="H18" s="180"/>
      <c r="I18" s="180"/>
      <c r="J18" s="180"/>
      <c r="K18" s="180"/>
      <c r="L18" s="180"/>
    </row>
    <row r="19" spans="1:12" ht="12" x14ac:dyDescent="0.25">
      <c r="A19" s="30">
        <v>46</v>
      </c>
      <c r="B19" s="30" t="s">
        <v>64</v>
      </c>
      <c r="C19" s="180">
        <v>1361</v>
      </c>
      <c r="D19" s="180">
        <v>5737.7169157197677</v>
      </c>
      <c r="E19" s="180">
        <f t="shared" si="0"/>
        <v>3810.7999999999997</v>
      </c>
      <c r="F19" s="180"/>
      <c r="G19" s="180">
        <f t="shared" si="1"/>
        <v>9548.516915719767</v>
      </c>
      <c r="H19" s="180"/>
      <c r="I19" s="180"/>
      <c r="J19" s="180"/>
      <c r="K19" s="180"/>
      <c r="L19" s="180"/>
    </row>
    <row r="20" spans="1:12" ht="12" x14ac:dyDescent="0.25">
      <c r="A20" s="30">
        <v>47</v>
      </c>
      <c r="B20" s="30" t="s">
        <v>65</v>
      </c>
      <c r="C20" s="180">
        <v>1838</v>
      </c>
      <c r="D20" s="180">
        <v>8145.9516085533542</v>
      </c>
      <c r="E20" s="180">
        <f t="shared" si="0"/>
        <v>5146.3999999999996</v>
      </c>
      <c r="F20" s="180"/>
      <c r="G20" s="180">
        <f t="shared" si="1"/>
        <v>13292.351608553354</v>
      </c>
      <c r="H20" s="180"/>
      <c r="I20" s="180"/>
      <c r="J20" s="180"/>
      <c r="K20" s="180"/>
      <c r="L20" s="180"/>
    </row>
    <row r="21" spans="1:12" ht="12" x14ac:dyDescent="0.25">
      <c r="A21" s="30">
        <v>49</v>
      </c>
      <c r="B21" s="30" t="s">
        <v>66</v>
      </c>
      <c r="C21" s="180">
        <v>289731</v>
      </c>
      <c r="D21" s="180">
        <v>2097797.8088644822</v>
      </c>
      <c r="E21" s="180">
        <f t="shared" si="0"/>
        <v>811246.79999999993</v>
      </c>
      <c r="F21" s="180"/>
      <c r="G21" s="180">
        <f t="shared" si="1"/>
        <v>2909044.608864482</v>
      </c>
      <c r="H21" s="180"/>
      <c r="I21" s="180"/>
      <c r="J21" s="180"/>
      <c r="K21" s="180"/>
      <c r="L21" s="180"/>
    </row>
    <row r="22" spans="1:12" ht="12" x14ac:dyDescent="0.25">
      <c r="A22" s="30">
        <v>50</v>
      </c>
      <c r="B22" s="30" t="s">
        <v>67</v>
      </c>
      <c r="C22" s="180">
        <v>11632</v>
      </c>
      <c r="D22" s="180">
        <v>62852.996338981568</v>
      </c>
      <c r="E22" s="180">
        <f t="shared" si="0"/>
        <v>32569.599999999999</v>
      </c>
      <c r="F22" s="180"/>
      <c r="G22" s="180">
        <f t="shared" si="1"/>
        <v>95422.596338981559</v>
      </c>
      <c r="H22" s="180"/>
      <c r="I22" s="180"/>
      <c r="J22" s="180"/>
      <c r="K22" s="180"/>
      <c r="L22" s="180"/>
    </row>
    <row r="23" spans="1:12" ht="12" x14ac:dyDescent="0.25">
      <c r="A23" s="30">
        <v>51</v>
      </c>
      <c r="B23" s="30" t="s">
        <v>68</v>
      </c>
      <c r="C23" s="180">
        <v>9402</v>
      </c>
      <c r="D23" s="180">
        <v>47201.374155983765</v>
      </c>
      <c r="E23" s="180">
        <f t="shared" si="0"/>
        <v>26325.599999999999</v>
      </c>
      <c r="F23" s="180"/>
      <c r="G23" s="180">
        <f t="shared" si="1"/>
        <v>73526.974155983771</v>
      </c>
      <c r="H23" s="180"/>
      <c r="I23" s="180"/>
      <c r="J23" s="180"/>
      <c r="K23" s="180"/>
      <c r="L23" s="180"/>
    </row>
    <row r="24" spans="1:12" ht="12" x14ac:dyDescent="0.25">
      <c r="A24" s="30">
        <v>52</v>
      </c>
      <c r="B24" s="30" t="s">
        <v>69</v>
      </c>
      <c r="C24" s="180">
        <v>2425</v>
      </c>
      <c r="D24" s="180">
        <v>10461.470406771721</v>
      </c>
      <c r="E24" s="180">
        <f t="shared" si="0"/>
        <v>6790</v>
      </c>
      <c r="F24" s="180"/>
      <c r="G24" s="180">
        <f t="shared" si="1"/>
        <v>17251.470406771721</v>
      </c>
      <c r="H24" s="180"/>
      <c r="I24" s="180"/>
      <c r="J24" s="180"/>
      <c r="K24" s="180"/>
      <c r="L24" s="180"/>
    </row>
    <row r="25" spans="1:12" ht="12" x14ac:dyDescent="0.25">
      <c r="A25" s="30">
        <v>61</v>
      </c>
      <c r="B25" s="30" t="s">
        <v>70</v>
      </c>
      <c r="C25" s="180">
        <v>16901</v>
      </c>
      <c r="D25" s="180">
        <v>83601.023017044456</v>
      </c>
      <c r="E25" s="180">
        <f t="shared" si="0"/>
        <v>47322.799999999996</v>
      </c>
      <c r="F25" s="180"/>
      <c r="G25" s="180">
        <f t="shared" si="1"/>
        <v>130923.82301704446</v>
      </c>
      <c r="H25" s="180"/>
      <c r="I25" s="180"/>
      <c r="J25" s="180"/>
      <c r="K25" s="180"/>
      <c r="L25" s="180"/>
    </row>
    <row r="26" spans="1:12" ht="12" x14ac:dyDescent="0.25">
      <c r="A26" s="30">
        <v>69</v>
      </c>
      <c r="B26" s="30" t="s">
        <v>71</v>
      </c>
      <c r="C26" s="30">
        <v>7010</v>
      </c>
      <c r="D26" s="30">
        <v>31553.673730877301</v>
      </c>
      <c r="E26" s="180">
        <f t="shared" si="0"/>
        <v>19628</v>
      </c>
      <c r="F26" s="180"/>
      <c r="G26" s="180">
        <f t="shared" si="1"/>
        <v>51181.673730877301</v>
      </c>
      <c r="H26" s="180"/>
      <c r="I26" s="180"/>
      <c r="J26" s="180"/>
      <c r="K26" s="180"/>
      <c r="L26" s="180"/>
    </row>
    <row r="27" spans="1:12" ht="12" x14ac:dyDescent="0.25">
      <c r="A27" s="30">
        <v>71</v>
      </c>
      <c r="B27" s="30" t="s">
        <v>72</v>
      </c>
      <c r="C27" s="180">
        <v>6758</v>
      </c>
      <c r="D27" s="180">
        <v>28123.642987043888</v>
      </c>
      <c r="E27" s="180">
        <f t="shared" si="0"/>
        <v>18922.399999999998</v>
      </c>
      <c r="F27" s="180"/>
      <c r="G27" s="180">
        <f t="shared" si="1"/>
        <v>47046.042987043882</v>
      </c>
      <c r="H27" s="180"/>
      <c r="I27" s="180"/>
      <c r="J27" s="180"/>
      <c r="K27" s="180"/>
      <c r="L27" s="180"/>
    </row>
    <row r="28" spans="1:12" ht="12" x14ac:dyDescent="0.25">
      <c r="A28" s="30">
        <v>72</v>
      </c>
      <c r="B28" s="30" t="s">
        <v>73</v>
      </c>
      <c r="C28" s="180">
        <v>959</v>
      </c>
      <c r="D28" s="180">
        <v>5283.3156939562386</v>
      </c>
      <c r="E28" s="180">
        <f t="shared" si="0"/>
        <v>2685.2</v>
      </c>
      <c r="G28" s="180">
        <f t="shared" si="1"/>
        <v>7968.5156939562385</v>
      </c>
    </row>
    <row r="29" spans="1:12" ht="12" x14ac:dyDescent="0.25">
      <c r="A29" s="30">
        <v>74</v>
      </c>
      <c r="B29" s="30" t="s">
        <v>74</v>
      </c>
      <c r="C29" s="180">
        <v>1127</v>
      </c>
      <c r="D29" s="180">
        <v>4821.8969990281221</v>
      </c>
      <c r="E29" s="180">
        <f t="shared" si="0"/>
        <v>3155.6</v>
      </c>
      <c r="F29" s="180"/>
      <c r="G29" s="180">
        <f t="shared" si="1"/>
        <v>7977.4969990281224</v>
      </c>
      <c r="H29" s="180"/>
      <c r="I29" s="180"/>
      <c r="J29" s="180"/>
      <c r="K29" s="180"/>
      <c r="L29" s="180"/>
    </row>
    <row r="30" spans="1:12" ht="12" x14ac:dyDescent="0.25">
      <c r="A30" s="30">
        <v>75</v>
      </c>
      <c r="B30" s="30" t="s">
        <v>75</v>
      </c>
      <c r="C30" s="180">
        <v>20111</v>
      </c>
      <c r="D30" s="180">
        <v>112265.33189873943</v>
      </c>
      <c r="E30" s="180">
        <f t="shared" si="0"/>
        <v>56310.799999999996</v>
      </c>
      <c r="F30" s="180"/>
      <c r="G30" s="180">
        <f t="shared" si="1"/>
        <v>168576.13189873943</v>
      </c>
      <c r="H30" s="180"/>
      <c r="I30" s="180"/>
      <c r="J30" s="180"/>
      <c r="K30" s="180"/>
      <c r="L30" s="180"/>
    </row>
    <row r="31" spans="1:12" ht="12" x14ac:dyDescent="0.25">
      <c r="A31" s="30">
        <v>77</v>
      </c>
      <c r="B31" s="30" t="s">
        <v>76</v>
      </c>
      <c r="C31" s="180">
        <v>4875</v>
      </c>
      <c r="D31" s="180">
        <v>20459.980483521973</v>
      </c>
      <c r="E31" s="180">
        <f t="shared" si="0"/>
        <v>13650</v>
      </c>
      <c r="F31" s="180"/>
      <c r="G31" s="180">
        <f t="shared" si="1"/>
        <v>34109.980483521969</v>
      </c>
      <c r="H31" s="180"/>
      <c r="I31" s="180"/>
      <c r="J31" s="180"/>
      <c r="K31" s="180"/>
      <c r="L31" s="180"/>
    </row>
    <row r="32" spans="1:12" ht="12" x14ac:dyDescent="0.25">
      <c r="A32" s="30">
        <v>78</v>
      </c>
      <c r="B32" s="30" t="s">
        <v>77</v>
      </c>
      <c r="C32" s="180">
        <v>8199</v>
      </c>
      <c r="D32" s="180">
        <v>52487.14619889298</v>
      </c>
      <c r="E32" s="180">
        <f t="shared" si="0"/>
        <v>22957.199999999997</v>
      </c>
      <c r="F32" s="180"/>
      <c r="G32" s="180">
        <f t="shared" si="1"/>
        <v>75444.346198892978</v>
      </c>
      <c r="H32" s="180"/>
      <c r="I32" s="180"/>
      <c r="J32" s="180"/>
      <c r="K32" s="180"/>
      <c r="L32" s="180"/>
    </row>
    <row r="33" spans="1:12" ht="12" x14ac:dyDescent="0.25">
      <c r="A33" s="30">
        <v>79</v>
      </c>
      <c r="B33" s="30" t="s">
        <v>78</v>
      </c>
      <c r="C33" s="180">
        <v>6931</v>
      </c>
      <c r="D33" s="180">
        <v>40322.332355729683</v>
      </c>
      <c r="E33" s="180">
        <f t="shared" si="0"/>
        <v>19406.8</v>
      </c>
      <c r="F33" s="180"/>
      <c r="G33" s="180">
        <f t="shared" si="1"/>
        <v>59729.132355729686</v>
      </c>
      <c r="H33" s="180"/>
      <c r="I33" s="180"/>
      <c r="J33" s="180"/>
      <c r="K33" s="180"/>
      <c r="L33" s="180"/>
    </row>
    <row r="34" spans="1:12" ht="12" x14ac:dyDescent="0.25">
      <c r="A34" s="30">
        <v>81</v>
      </c>
      <c r="B34" s="30" t="s">
        <v>79</v>
      </c>
      <c r="C34" s="180">
        <v>2697</v>
      </c>
      <c r="D34" s="180">
        <v>11090.160398417895</v>
      </c>
      <c r="E34" s="180">
        <f t="shared" si="0"/>
        <v>7551.5999999999995</v>
      </c>
      <c r="F34" s="180"/>
      <c r="G34" s="180">
        <f t="shared" si="1"/>
        <v>18641.760398417893</v>
      </c>
      <c r="H34" s="180"/>
      <c r="I34" s="180"/>
      <c r="J34" s="180"/>
      <c r="K34" s="180"/>
      <c r="L34" s="180"/>
    </row>
    <row r="35" spans="1:12" ht="12" x14ac:dyDescent="0.25">
      <c r="A35" s="30">
        <v>82</v>
      </c>
      <c r="B35" s="30" t="s">
        <v>80</v>
      </c>
      <c r="C35" s="180">
        <v>9422</v>
      </c>
      <c r="D35" s="180">
        <v>55057.512367709576</v>
      </c>
      <c r="E35" s="180">
        <f t="shared" si="0"/>
        <v>26381.599999999999</v>
      </c>
      <c r="F35" s="180"/>
      <c r="G35" s="180">
        <f t="shared" si="1"/>
        <v>81439.112367709575</v>
      </c>
      <c r="H35" s="180"/>
      <c r="I35" s="180"/>
      <c r="J35" s="180"/>
      <c r="K35" s="180"/>
      <c r="L35" s="180"/>
    </row>
    <row r="36" spans="1:12" ht="12" x14ac:dyDescent="0.25">
      <c r="A36" s="30">
        <v>86</v>
      </c>
      <c r="B36" s="30" t="s">
        <v>81</v>
      </c>
      <c r="C36" s="180">
        <v>8260</v>
      </c>
      <c r="D36" s="180">
        <v>46268.471802400003</v>
      </c>
      <c r="E36" s="180">
        <f t="shared" si="0"/>
        <v>23128</v>
      </c>
      <c r="F36" s="180"/>
      <c r="G36" s="180">
        <f t="shared" si="1"/>
        <v>69396.471802400003</v>
      </c>
      <c r="H36" s="180"/>
      <c r="I36" s="180"/>
      <c r="J36" s="180"/>
      <c r="K36" s="180"/>
      <c r="L36" s="180"/>
    </row>
    <row r="37" spans="1:12" ht="12" x14ac:dyDescent="0.25">
      <c r="A37" s="30">
        <v>90</v>
      </c>
      <c r="B37" s="30" t="s">
        <v>82</v>
      </c>
      <c r="C37" s="180">
        <v>3254</v>
      </c>
      <c r="D37" s="180">
        <v>13120.850056962197</v>
      </c>
      <c r="E37" s="180">
        <f t="shared" si="0"/>
        <v>9111.1999999999989</v>
      </c>
      <c r="F37" s="180"/>
      <c r="G37" s="180">
        <f t="shared" si="1"/>
        <v>22232.050056962195</v>
      </c>
      <c r="H37" s="180"/>
      <c r="I37" s="180"/>
      <c r="J37" s="180"/>
      <c r="K37" s="180"/>
      <c r="L37" s="180"/>
    </row>
    <row r="38" spans="1:12" ht="12" x14ac:dyDescent="0.25">
      <c r="A38" s="30">
        <v>91</v>
      </c>
      <c r="B38" s="30" t="s">
        <v>83</v>
      </c>
      <c r="C38" s="180">
        <v>653835</v>
      </c>
      <c r="D38" s="180">
        <v>4260088.8406923879</v>
      </c>
      <c r="E38" s="180">
        <f t="shared" si="0"/>
        <v>1830738</v>
      </c>
      <c r="F38" s="180"/>
      <c r="G38" s="180">
        <f t="shared" si="1"/>
        <v>6090826.8406923879</v>
      </c>
      <c r="H38" s="180"/>
      <c r="I38" s="180"/>
      <c r="J38" s="180"/>
      <c r="K38" s="180"/>
      <c r="L38" s="180"/>
    </row>
    <row r="39" spans="1:12" ht="12" x14ac:dyDescent="0.25">
      <c r="A39" s="30">
        <v>92</v>
      </c>
      <c r="B39" s="30" t="s">
        <v>84</v>
      </c>
      <c r="C39" s="180">
        <v>233775</v>
      </c>
      <c r="D39" s="180">
        <v>1398635.8455702444</v>
      </c>
      <c r="E39" s="180">
        <f t="shared" si="0"/>
        <v>654570</v>
      </c>
      <c r="F39" s="180"/>
      <c r="G39" s="180">
        <f t="shared" si="1"/>
        <v>2053205.8455702444</v>
      </c>
      <c r="H39" s="180"/>
      <c r="I39" s="180"/>
      <c r="J39" s="180"/>
      <c r="K39" s="180"/>
      <c r="L39" s="180"/>
    </row>
    <row r="40" spans="1:12" ht="12" x14ac:dyDescent="0.25">
      <c r="A40" s="30">
        <v>97</v>
      </c>
      <c r="B40" s="30" t="s">
        <v>85</v>
      </c>
      <c r="C40" s="229">
        <v>2136</v>
      </c>
      <c r="D40" s="229">
        <v>8696.5564604308893</v>
      </c>
      <c r="E40" s="180">
        <f t="shared" si="0"/>
        <v>5980.7999999999993</v>
      </c>
      <c r="F40" s="180"/>
      <c r="G40" s="180">
        <f t="shared" si="1"/>
        <v>14677.356460430889</v>
      </c>
      <c r="H40" s="180"/>
      <c r="I40" s="180"/>
      <c r="J40" s="180"/>
      <c r="K40" s="180"/>
      <c r="L40" s="180"/>
    </row>
    <row r="41" spans="1:12" ht="12" x14ac:dyDescent="0.25">
      <c r="A41" s="30">
        <v>98</v>
      </c>
      <c r="B41" s="30" t="s">
        <v>86</v>
      </c>
      <c r="C41" s="180">
        <v>23410</v>
      </c>
      <c r="D41" s="180">
        <v>132366.27474727141</v>
      </c>
      <c r="E41" s="180">
        <f t="shared" si="0"/>
        <v>65548</v>
      </c>
      <c r="F41" s="180"/>
      <c r="G41" s="180">
        <f t="shared" si="1"/>
        <v>197914.27474727141</v>
      </c>
      <c r="H41" s="180"/>
      <c r="I41" s="180"/>
      <c r="J41" s="180"/>
      <c r="K41" s="180"/>
      <c r="L41" s="180"/>
    </row>
    <row r="42" spans="1:12" ht="12" x14ac:dyDescent="0.25">
      <c r="A42" s="201">
        <v>102</v>
      </c>
      <c r="B42" s="201" t="s">
        <v>87</v>
      </c>
      <c r="C42" s="180">
        <v>10044</v>
      </c>
      <c r="D42" s="180">
        <v>47075.797010397873</v>
      </c>
      <c r="E42" s="180">
        <f t="shared" si="0"/>
        <v>28123.199999999997</v>
      </c>
      <c r="F42" s="229"/>
      <c r="G42" s="180">
        <f t="shared" si="1"/>
        <v>75198.99701039787</v>
      </c>
      <c r="H42" s="229"/>
      <c r="I42" s="229"/>
      <c r="J42" s="229"/>
      <c r="K42" s="229"/>
      <c r="L42" s="229"/>
    </row>
    <row r="43" spans="1:12" ht="12" x14ac:dyDescent="0.25">
      <c r="A43" s="30">
        <v>103</v>
      </c>
      <c r="B43" s="30" t="s">
        <v>89</v>
      </c>
      <c r="C43" s="180">
        <v>2184</v>
      </c>
      <c r="D43" s="180">
        <v>10024.33207565492</v>
      </c>
      <c r="E43" s="180">
        <f t="shared" si="0"/>
        <v>6115.2</v>
      </c>
      <c r="F43" s="180"/>
      <c r="G43" s="180">
        <f t="shared" si="1"/>
        <v>16139.532075654919</v>
      </c>
      <c r="H43" s="180"/>
      <c r="I43" s="180"/>
      <c r="J43" s="180"/>
      <c r="K43" s="180"/>
      <c r="L43" s="180"/>
    </row>
    <row r="44" spans="1:12" ht="12" x14ac:dyDescent="0.25">
      <c r="A44" s="30">
        <v>105</v>
      </c>
      <c r="B44" s="30" t="s">
        <v>90</v>
      </c>
      <c r="C44" s="180">
        <v>2271</v>
      </c>
      <c r="D44" s="180">
        <v>9529.5527706592966</v>
      </c>
      <c r="E44" s="180">
        <f t="shared" si="0"/>
        <v>6358.7999999999993</v>
      </c>
      <c r="F44" s="180"/>
      <c r="G44" s="180">
        <f t="shared" si="1"/>
        <v>15888.352770659296</v>
      </c>
      <c r="H44" s="180"/>
      <c r="I44" s="180"/>
      <c r="J44" s="180"/>
      <c r="K44" s="180"/>
      <c r="L44" s="180"/>
    </row>
    <row r="45" spans="1:12" ht="12" x14ac:dyDescent="0.25">
      <c r="A45" s="30">
        <v>106</v>
      </c>
      <c r="B45" s="30" t="s">
        <v>91</v>
      </c>
      <c r="C45" s="180">
        <v>46470</v>
      </c>
      <c r="D45" s="180">
        <v>280920.83803250955</v>
      </c>
      <c r="E45" s="180">
        <f t="shared" si="0"/>
        <v>130115.99999999999</v>
      </c>
      <c r="F45" s="180"/>
      <c r="G45" s="180">
        <f t="shared" si="1"/>
        <v>411036.83803250955</v>
      </c>
      <c r="H45" s="180"/>
      <c r="I45" s="180"/>
      <c r="J45" s="180"/>
      <c r="K45" s="180"/>
      <c r="L45" s="180"/>
    </row>
    <row r="46" spans="1:12" ht="12" x14ac:dyDescent="0.25">
      <c r="A46" s="30">
        <v>108</v>
      </c>
      <c r="B46" s="30" t="s">
        <v>92</v>
      </c>
      <c r="C46" s="180">
        <v>10404</v>
      </c>
      <c r="D46" s="180">
        <v>55243.57574508118</v>
      </c>
      <c r="E46" s="180">
        <f t="shared" si="0"/>
        <v>29131.199999999997</v>
      </c>
      <c r="F46" s="180"/>
      <c r="G46" s="180">
        <f t="shared" si="1"/>
        <v>84374.775745081177</v>
      </c>
      <c r="H46" s="180"/>
      <c r="I46" s="180"/>
      <c r="J46" s="180"/>
      <c r="K46" s="180"/>
      <c r="L46" s="180"/>
    </row>
    <row r="47" spans="1:12" ht="12" x14ac:dyDescent="0.25">
      <c r="A47" s="30">
        <v>109</v>
      </c>
      <c r="B47" s="30" t="s">
        <v>93</v>
      </c>
      <c r="C47" s="180">
        <v>67633</v>
      </c>
      <c r="D47" s="180">
        <v>394314.57370469818</v>
      </c>
      <c r="E47" s="180">
        <f t="shared" si="0"/>
        <v>189372.4</v>
      </c>
      <c r="F47" s="180"/>
      <c r="G47" s="180">
        <f t="shared" si="1"/>
        <v>583686.97370469815</v>
      </c>
      <c r="H47" s="180"/>
      <c r="I47" s="180"/>
      <c r="J47" s="180"/>
      <c r="K47" s="180"/>
      <c r="L47" s="180"/>
    </row>
    <row r="48" spans="1:12" ht="12" x14ac:dyDescent="0.25">
      <c r="A48" s="30">
        <v>111</v>
      </c>
      <c r="B48" s="30" t="s">
        <v>94</v>
      </c>
      <c r="C48" s="180">
        <v>18667</v>
      </c>
      <c r="D48" s="180">
        <v>96636.977360636913</v>
      </c>
      <c r="E48" s="180">
        <f t="shared" si="0"/>
        <v>52267.6</v>
      </c>
      <c r="F48" s="180"/>
      <c r="G48" s="180">
        <f t="shared" si="1"/>
        <v>148904.5773606369</v>
      </c>
      <c r="H48" s="180"/>
      <c r="I48" s="180"/>
      <c r="J48" s="180"/>
      <c r="K48" s="180"/>
      <c r="L48" s="180"/>
    </row>
    <row r="49" spans="1:12" ht="12" x14ac:dyDescent="0.25">
      <c r="A49" s="30">
        <v>139</v>
      </c>
      <c r="B49" s="30" t="s">
        <v>95</v>
      </c>
      <c r="C49" s="180">
        <v>9844</v>
      </c>
      <c r="D49" s="180">
        <v>43016.007553112904</v>
      </c>
      <c r="E49" s="180">
        <f t="shared" si="0"/>
        <v>27563.199999999997</v>
      </c>
      <c r="F49" s="180"/>
      <c r="G49" s="180">
        <f t="shared" si="1"/>
        <v>70579.207553112908</v>
      </c>
      <c r="H49" s="180"/>
      <c r="I49" s="180"/>
      <c r="J49" s="180"/>
      <c r="K49" s="180"/>
      <c r="L49" s="180"/>
    </row>
    <row r="50" spans="1:12" ht="12" x14ac:dyDescent="0.25">
      <c r="A50" s="30">
        <v>140</v>
      </c>
      <c r="B50" s="30" t="s">
        <v>96</v>
      </c>
      <c r="C50" s="180">
        <v>21368</v>
      </c>
      <c r="D50" s="180">
        <v>103075.43509644244</v>
      </c>
      <c r="E50" s="180">
        <f t="shared" si="0"/>
        <v>59830.399999999994</v>
      </c>
      <c r="F50" s="180"/>
      <c r="G50" s="180">
        <f t="shared" si="1"/>
        <v>162905.83509644243</v>
      </c>
      <c r="H50" s="180"/>
      <c r="I50" s="180"/>
      <c r="J50" s="180"/>
      <c r="K50" s="180"/>
      <c r="L50" s="180"/>
    </row>
    <row r="51" spans="1:12" ht="12" x14ac:dyDescent="0.25">
      <c r="A51" s="30">
        <v>142</v>
      </c>
      <c r="B51" s="30" t="s">
        <v>97</v>
      </c>
      <c r="C51" s="180">
        <v>6711</v>
      </c>
      <c r="D51" s="180">
        <v>33120.379451033412</v>
      </c>
      <c r="E51" s="180">
        <f t="shared" si="0"/>
        <v>18790.8</v>
      </c>
      <c r="F51" s="180"/>
      <c r="G51" s="180">
        <f t="shared" si="1"/>
        <v>51911.179451033415</v>
      </c>
      <c r="H51" s="180"/>
      <c r="I51" s="180"/>
      <c r="J51" s="180"/>
      <c r="K51" s="180"/>
      <c r="L51" s="180"/>
    </row>
    <row r="52" spans="1:12" ht="12" x14ac:dyDescent="0.25">
      <c r="A52" s="30">
        <v>143</v>
      </c>
      <c r="B52" s="30" t="s">
        <v>98</v>
      </c>
      <c r="C52" s="180">
        <v>6942</v>
      </c>
      <c r="D52" s="180">
        <v>33664.523747368381</v>
      </c>
      <c r="E52" s="180">
        <f t="shared" si="0"/>
        <v>19437.599999999999</v>
      </c>
      <c r="F52" s="180"/>
      <c r="G52" s="180">
        <f t="shared" si="1"/>
        <v>53102.12374736838</v>
      </c>
      <c r="H52" s="180"/>
      <c r="I52" s="180"/>
      <c r="J52" s="180"/>
      <c r="K52" s="180"/>
      <c r="L52" s="180"/>
    </row>
    <row r="53" spans="1:12" ht="12" x14ac:dyDescent="0.25">
      <c r="A53" s="30">
        <v>145</v>
      </c>
      <c r="B53" s="30" t="s">
        <v>99</v>
      </c>
      <c r="C53" s="180">
        <v>12269</v>
      </c>
      <c r="D53" s="180">
        <v>58755.593163308993</v>
      </c>
      <c r="E53" s="180">
        <f t="shared" si="0"/>
        <v>34353.199999999997</v>
      </c>
      <c r="F53" s="180"/>
      <c r="G53" s="180">
        <f t="shared" si="1"/>
        <v>93108.79316330899</v>
      </c>
      <c r="H53" s="180"/>
      <c r="I53" s="180"/>
      <c r="J53" s="180"/>
      <c r="K53" s="180"/>
      <c r="L53" s="180"/>
    </row>
    <row r="54" spans="1:12" ht="12" x14ac:dyDescent="0.25">
      <c r="A54" s="30">
        <v>146</v>
      </c>
      <c r="B54" s="30" t="s">
        <v>100</v>
      </c>
      <c r="C54" s="180">
        <v>4857</v>
      </c>
      <c r="D54" s="180">
        <v>20540.251291611665</v>
      </c>
      <c r="E54" s="180">
        <f t="shared" si="0"/>
        <v>13599.599999999999</v>
      </c>
      <c r="F54" s="180"/>
      <c r="G54" s="180">
        <f t="shared" si="1"/>
        <v>34139.85129161166</v>
      </c>
      <c r="H54" s="180"/>
      <c r="I54" s="180"/>
      <c r="J54" s="180"/>
      <c r="K54" s="180"/>
      <c r="L54" s="180"/>
    </row>
    <row r="55" spans="1:12" ht="12" x14ac:dyDescent="0.25">
      <c r="A55" s="30">
        <v>148</v>
      </c>
      <c r="B55" s="30" t="s">
        <v>101</v>
      </c>
      <c r="C55" s="180">
        <v>6907</v>
      </c>
      <c r="D55" s="180">
        <v>34267.242399071583</v>
      </c>
      <c r="E55" s="180">
        <f t="shared" si="0"/>
        <v>19339.599999999999</v>
      </c>
      <c r="F55" s="180"/>
      <c r="G55" s="180">
        <f t="shared" si="1"/>
        <v>53606.842399071582</v>
      </c>
      <c r="H55" s="180"/>
      <c r="I55" s="180"/>
      <c r="J55" s="180"/>
      <c r="K55" s="180"/>
      <c r="L55" s="180"/>
    </row>
    <row r="56" spans="1:12" ht="12" x14ac:dyDescent="0.25">
      <c r="A56" s="30">
        <v>149</v>
      </c>
      <c r="B56" s="30" t="s">
        <v>102</v>
      </c>
      <c r="C56" s="180">
        <v>5386</v>
      </c>
      <c r="D56" s="180">
        <v>34874.967086829689</v>
      </c>
      <c r="E56" s="180">
        <f t="shared" si="0"/>
        <v>15080.8</v>
      </c>
      <c r="F56" s="180"/>
      <c r="G56" s="180">
        <f t="shared" si="1"/>
        <v>49955.767086829685</v>
      </c>
      <c r="H56" s="180"/>
      <c r="I56" s="180"/>
      <c r="J56" s="180"/>
      <c r="K56" s="180"/>
      <c r="L56" s="180"/>
    </row>
    <row r="57" spans="1:12" ht="12" x14ac:dyDescent="0.25">
      <c r="A57" s="30">
        <v>151</v>
      </c>
      <c r="B57" s="30" t="s">
        <v>103</v>
      </c>
      <c r="C57" s="180">
        <v>1951</v>
      </c>
      <c r="D57" s="180">
        <v>7963.1208424067463</v>
      </c>
      <c r="E57" s="180">
        <f t="shared" si="0"/>
        <v>5462.7999999999993</v>
      </c>
      <c r="F57" s="180"/>
      <c r="G57" s="180">
        <f t="shared" si="1"/>
        <v>13425.920842406746</v>
      </c>
      <c r="H57" s="180"/>
      <c r="I57" s="180"/>
      <c r="J57" s="180"/>
      <c r="K57" s="180"/>
      <c r="L57" s="180"/>
    </row>
    <row r="58" spans="1:12" ht="12" x14ac:dyDescent="0.25">
      <c r="A58" s="30">
        <v>152</v>
      </c>
      <c r="B58" s="30" t="s">
        <v>104</v>
      </c>
      <c r="C58" s="180">
        <v>4522</v>
      </c>
      <c r="D58" s="180">
        <v>21211.606151139</v>
      </c>
      <c r="E58" s="180">
        <f t="shared" si="0"/>
        <v>12661.599999999999</v>
      </c>
      <c r="F58" s="180"/>
      <c r="G58" s="180">
        <f t="shared" si="1"/>
        <v>33873.206151138998</v>
      </c>
      <c r="H58" s="180"/>
      <c r="I58" s="180"/>
      <c r="J58" s="180"/>
      <c r="K58" s="180"/>
      <c r="L58" s="180"/>
    </row>
    <row r="59" spans="1:12" ht="12" x14ac:dyDescent="0.25">
      <c r="A59" s="30">
        <v>153</v>
      </c>
      <c r="B59" s="30" t="s">
        <v>105</v>
      </c>
      <c r="C59" s="180">
        <v>26508</v>
      </c>
      <c r="D59" s="180">
        <v>146063.99501122328</v>
      </c>
      <c r="E59" s="180">
        <f t="shared" si="0"/>
        <v>74222.399999999994</v>
      </c>
      <c r="F59" s="180"/>
      <c r="G59" s="180">
        <f t="shared" si="1"/>
        <v>220286.39501122327</v>
      </c>
      <c r="H59" s="180"/>
      <c r="I59" s="180"/>
      <c r="J59" s="180"/>
      <c r="K59" s="180"/>
      <c r="L59" s="180"/>
    </row>
    <row r="60" spans="1:12" ht="12" x14ac:dyDescent="0.25">
      <c r="A60" s="30">
        <v>165</v>
      </c>
      <c r="B60" s="30" t="s">
        <v>106</v>
      </c>
      <c r="C60" s="180">
        <v>16413</v>
      </c>
      <c r="D60" s="180">
        <v>93440.114646674265</v>
      </c>
      <c r="E60" s="180">
        <f t="shared" si="0"/>
        <v>45956.399999999994</v>
      </c>
      <c r="F60" s="180"/>
      <c r="G60" s="180">
        <f t="shared" si="1"/>
        <v>139396.51464667427</v>
      </c>
      <c r="H60" s="180"/>
      <c r="I60" s="180"/>
      <c r="J60" s="180"/>
      <c r="K60" s="180"/>
      <c r="L60" s="180"/>
    </row>
    <row r="61" spans="1:12" ht="12" x14ac:dyDescent="0.25">
      <c r="A61" s="30">
        <v>167</v>
      </c>
      <c r="B61" s="30" t="s">
        <v>107</v>
      </c>
      <c r="C61" s="180">
        <v>76850</v>
      </c>
      <c r="D61" s="180">
        <v>368662.26355480816</v>
      </c>
      <c r="E61" s="180">
        <f t="shared" si="0"/>
        <v>215180</v>
      </c>
      <c r="F61" s="180"/>
      <c r="G61" s="180">
        <f t="shared" si="1"/>
        <v>583842.26355480822</v>
      </c>
      <c r="H61" s="180"/>
      <c r="I61" s="180"/>
      <c r="J61" s="180"/>
      <c r="K61" s="180"/>
      <c r="L61" s="180"/>
    </row>
    <row r="62" spans="1:12" ht="12" x14ac:dyDescent="0.25">
      <c r="A62" s="30">
        <v>169</v>
      </c>
      <c r="B62" s="30" t="s">
        <v>108</v>
      </c>
      <c r="C62" s="180">
        <v>5133</v>
      </c>
      <c r="D62" s="180">
        <v>26836.341904472523</v>
      </c>
      <c r="E62" s="180">
        <f t="shared" si="0"/>
        <v>14372.4</v>
      </c>
      <c r="F62" s="180"/>
      <c r="G62" s="180">
        <f t="shared" si="1"/>
        <v>41208.741904472525</v>
      </c>
      <c r="H62" s="180"/>
      <c r="I62" s="180"/>
      <c r="J62" s="180"/>
      <c r="K62" s="180"/>
      <c r="L62" s="180"/>
    </row>
    <row r="63" spans="1:12" ht="12" x14ac:dyDescent="0.25">
      <c r="A63" s="30">
        <v>171</v>
      </c>
      <c r="B63" s="30" t="s">
        <v>109</v>
      </c>
      <c r="C63" s="180">
        <v>4767</v>
      </c>
      <c r="D63" s="180">
        <v>22999.849967807757</v>
      </c>
      <c r="E63" s="180">
        <f t="shared" si="0"/>
        <v>13347.599999999999</v>
      </c>
      <c r="F63" s="180"/>
      <c r="G63" s="180">
        <f t="shared" si="1"/>
        <v>36347.449967807755</v>
      </c>
      <c r="H63" s="180"/>
      <c r="I63" s="180"/>
      <c r="J63" s="180"/>
      <c r="K63" s="180"/>
      <c r="L63" s="180"/>
    </row>
    <row r="64" spans="1:12" ht="12" x14ac:dyDescent="0.25">
      <c r="A64" s="30">
        <v>172</v>
      </c>
      <c r="B64" s="30" t="s">
        <v>110</v>
      </c>
      <c r="C64" s="180">
        <v>4377</v>
      </c>
      <c r="D64" s="180">
        <v>18890.983311809345</v>
      </c>
      <c r="E64" s="180">
        <f t="shared" si="0"/>
        <v>12255.599999999999</v>
      </c>
      <c r="F64" s="180"/>
      <c r="G64" s="180">
        <f t="shared" si="1"/>
        <v>31146.583311809343</v>
      </c>
      <c r="H64" s="180"/>
      <c r="I64" s="180"/>
      <c r="J64" s="180"/>
      <c r="K64" s="180"/>
      <c r="L64" s="180"/>
    </row>
    <row r="65" spans="1:12" ht="12" x14ac:dyDescent="0.25">
      <c r="A65" s="30">
        <v>176</v>
      </c>
      <c r="B65" s="30" t="s">
        <v>111</v>
      </c>
      <c r="C65" s="180">
        <v>4606</v>
      </c>
      <c r="D65" s="180">
        <v>17754.634906249437</v>
      </c>
      <c r="E65" s="180">
        <f t="shared" si="0"/>
        <v>12896.8</v>
      </c>
      <c r="F65" s="180"/>
      <c r="G65" s="180">
        <f t="shared" si="1"/>
        <v>30651.434906249437</v>
      </c>
      <c r="H65" s="180"/>
      <c r="I65" s="180"/>
      <c r="J65" s="180"/>
      <c r="K65" s="180"/>
      <c r="L65" s="180"/>
    </row>
    <row r="66" spans="1:12" ht="12" x14ac:dyDescent="0.25">
      <c r="A66" s="30">
        <v>177</v>
      </c>
      <c r="B66" s="30" t="s">
        <v>112</v>
      </c>
      <c r="C66" s="180">
        <v>1844</v>
      </c>
      <c r="D66" s="180">
        <v>8824.8544130584251</v>
      </c>
      <c r="E66" s="180">
        <f t="shared" si="0"/>
        <v>5163.2</v>
      </c>
      <c r="F66" s="180"/>
      <c r="G66" s="180">
        <f t="shared" si="1"/>
        <v>13988.054413058424</v>
      </c>
      <c r="H66" s="180"/>
      <c r="I66" s="180"/>
      <c r="J66" s="180"/>
      <c r="K66" s="180"/>
      <c r="L66" s="180"/>
    </row>
    <row r="67" spans="1:12" ht="12" x14ac:dyDescent="0.25">
      <c r="A67" s="30">
        <v>178</v>
      </c>
      <c r="B67" s="30" t="s">
        <v>113</v>
      </c>
      <c r="C67" s="180">
        <v>6116</v>
      </c>
      <c r="D67" s="180">
        <v>25242.806133403181</v>
      </c>
      <c r="E67" s="180">
        <f t="shared" si="0"/>
        <v>17124.8</v>
      </c>
      <c r="F67" s="180"/>
      <c r="G67" s="180">
        <f t="shared" si="1"/>
        <v>42367.606133403184</v>
      </c>
      <c r="H67" s="180"/>
      <c r="I67" s="180"/>
      <c r="J67" s="180"/>
      <c r="K67" s="180"/>
      <c r="L67" s="180"/>
    </row>
    <row r="68" spans="1:12" ht="12" x14ac:dyDescent="0.25">
      <c r="A68" s="30">
        <v>179</v>
      </c>
      <c r="B68" s="30" t="s">
        <v>114</v>
      </c>
      <c r="C68" s="180">
        <v>142400</v>
      </c>
      <c r="D68" s="180">
        <v>733979.46830530756</v>
      </c>
      <c r="E68" s="180">
        <f t="shared" si="0"/>
        <v>398720</v>
      </c>
      <c r="F68" s="180"/>
      <c r="G68" s="180">
        <f t="shared" si="1"/>
        <v>1132699.4683053074</v>
      </c>
      <c r="H68" s="180"/>
      <c r="I68" s="180"/>
      <c r="J68" s="180"/>
      <c r="K68" s="180"/>
      <c r="L68" s="180"/>
    </row>
    <row r="69" spans="1:12" ht="12" x14ac:dyDescent="0.25">
      <c r="A69" s="30">
        <v>181</v>
      </c>
      <c r="B69" s="30" t="s">
        <v>115</v>
      </c>
      <c r="C69" s="180">
        <v>1739</v>
      </c>
      <c r="D69" s="180">
        <v>7616.260724581979</v>
      </c>
      <c r="E69" s="180">
        <f t="shared" si="0"/>
        <v>4869.2</v>
      </c>
      <c r="F69" s="180"/>
      <c r="G69" s="180">
        <f t="shared" si="1"/>
        <v>12485.460724581979</v>
      </c>
      <c r="H69" s="180"/>
      <c r="I69" s="180"/>
      <c r="J69" s="180"/>
      <c r="K69" s="180"/>
      <c r="L69" s="180"/>
    </row>
    <row r="70" spans="1:12" ht="12" x14ac:dyDescent="0.25">
      <c r="A70" s="30">
        <v>182</v>
      </c>
      <c r="B70" s="30" t="s">
        <v>116</v>
      </c>
      <c r="C70" s="180">
        <v>20182</v>
      </c>
      <c r="D70" s="180">
        <v>111497.85741343215</v>
      </c>
      <c r="E70" s="180">
        <f t="shared" si="0"/>
        <v>56509.599999999999</v>
      </c>
      <c r="F70" s="180"/>
      <c r="G70" s="180">
        <f t="shared" si="1"/>
        <v>168007.45741343216</v>
      </c>
      <c r="H70" s="180"/>
      <c r="I70" s="180"/>
      <c r="J70" s="180"/>
      <c r="K70" s="180"/>
      <c r="L70" s="180"/>
    </row>
    <row r="71" spans="1:12" ht="12" x14ac:dyDescent="0.25">
      <c r="A71" s="30">
        <v>186</v>
      </c>
      <c r="B71" s="30" t="s">
        <v>117</v>
      </c>
      <c r="C71" s="180">
        <v>43711</v>
      </c>
      <c r="D71" s="180">
        <v>279679.45465231</v>
      </c>
      <c r="E71" s="180">
        <f t="shared" si="0"/>
        <v>122390.79999999999</v>
      </c>
      <c r="F71" s="180"/>
      <c r="G71" s="180">
        <f t="shared" si="1"/>
        <v>402070.25465230999</v>
      </c>
      <c r="H71" s="180"/>
      <c r="I71" s="180"/>
      <c r="J71" s="180"/>
      <c r="K71" s="180"/>
      <c r="L71" s="180"/>
    </row>
    <row r="72" spans="1:12" ht="12" x14ac:dyDescent="0.25">
      <c r="A72" s="30">
        <v>202</v>
      </c>
      <c r="B72" s="30" t="s">
        <v>118</v>
      </c>
      <c r="C72" s="180">
        <v>33937</v>
      </c>
      <c r="D72" s="180">
        <v>212128.57193461977</v>
      </c>
      <c r="E72" s="180">
        <f t="shared" si="0"/>
        <v>95023.599999999991</v>
      </c>
      <c r="F72" s="180"/>
      <c r="G72" s="180">
        <f t="shared" si="1"/>
        <v>307152.17193461978</v>
      </c>
      <c r="H72" s="180"/>
      <c r="I72" s="180"/>
      <c r="J72" s="180"/>
      <c r="K72" s="180"/>
      <c r="L72" s="180"/>
    </row>
    <row r="73" spans="1:12" ht="12" x14ac:dyDescent="0.25">
      <c r="A73" s="30">
        <v>204</v>
      </c>
      <c r="B73" s="30" t="s">
        <v>119</v>
      </c>
      <c r="C73" s="180">
        <v>2893</v>
      </c>
      <c r="D73" s="180">
        <v>11711.521789736345</v>
      </c>
      <c r="E73" s="180">
        <f t="shared" si="0"/>
        <v>8100.4</v>
      </c>
      <c r="F73" s="180"/>
      <c r="G73" s="180">
        <f t="shared" si="1"/>
        <v>19811.921789736345</v>
      </c>
      <c r="H73" s="180"/>
      <c r="I73" s="180"/>
      <c r="J73" s="180"/>
      <c r="K73" s="180"/>
      <c r="L73" s="180"/>
    </row>
    <row r="74" spans="1:12" ht="12" x14ac:dyDescent="0.25">
      <c r="A74" s="30">
        <v>205</v>
      </c>
      <c r="B74" s="30" t="s">
        <v>120</v>
      </c>
      <c r="C74" s="180">
        <v>36709</v>
      </c>
      <c r="D74" s="180">
        <v>195845.39427880326</v>
      </c>
      <c r="E74" s="180">
        <f t="shared" si="0"/>
        <v>102785.2</v>
      </c>
      <c r="F74" s="180"/>
      <c r="G74" s="180">
        <f t="shared" si="1"/>
        <v>298630.59427880327</v>
      </c>
      <c r="H74" s="180"/>
      <c r="I74" s="180"/>
      <c r="J74" s="180"/>
      <c r="K74" s="180"/>
      <c r="L74" s="180"/>
    </row>
    <row r="75" spans="1:12" ht="12" x14ac:dyDescent="0.25">
      <c r="A75" s="30">
        <v>208</v>
      </c>
      <c r="B75" s="30" t="s">
        <v>121</v>
      </c>
      <c r="C75" s="180">
        <v>12373</v>
      </c>
      <c r="D75" s="180">
        <v>54676.149803128581</v>
      </c>
      <c r="E75" s="180">
        <f t="shared" si="0"/>
        <v>34644.399999999994</v>
      </c>
      <c r="F75" s="180"/>
      <c r="G75" s="180">
        <f t="shared" si="1"/>
        <v>89320.549803128582</v>
      </c>
      <c r="H75" s="180"/>
      <c r="I75" s="180"/>
      <c r="J75" s="180"/>
      <c r="K75" s="180"/>
      <c r="L75" s="180"/>
    </row>
    <row r="76" spans="1:12" ht="12" x14ac:dyDescent="0.25">
      <c r="A76" s="30">
        <v>211</v>
      </c>
      <c r="B76" s="30" t="s">
        <v>122</v>
      </c>
      <c r="C76" s="180">
        <v>31868</v>
      </c>
      <c r="D76" s="180">
        <v>191731.11712143788</v>
      </c>
      <c r="E76" s="180">
        <f t="shared" si="0"/>
        <v>89230.399999999994</v>
      </c>
      <c r="F76" s="180"/>
      <c r="G76" s="180">
        <f t="shared" si="1"/>
        <v>280961.51712143788</v>
      </c>
      <c r="H76" s="180"/>
      <c r="I76" s="180"/>
      <c r="J76" s="180"/>
      <c r="K76" s="180"/>
      <c r="L76" s="180"/>
    </row>
    <row r="77" spans="1:12" ht="12" x14ac:dyDescent="0.25">
      <c r="A77" s="30">
        <v>213</v>
      </c>
      <c r="B77" s="30" t="s">
        <v>123</v>
      </c>
      <c r="C77" s="180">
        <v>5356</v>
      </c>
      <c r="D77" s="180">
        <v>22903.305653450116</v>
      </c>
      <c r="E77" s="180">
        <f t="shared" ref="E77:E140" si="2">C77*$E$7</f>
        <v>14996.8</v>
      </c>
      <c r="F77" s="180"/>
      <c r="G77" s="180">
        <f t="shared" ref="G77:G140" si="3">SUM(D77:E77)</f>
        <v>37900.105653450111</v>
      </c>
      <c r="H77" s="180"/>
      <c r="I77" s="180"/>
      <c r="J77" s="180"/>
      <c r="K77" s="180"/>
      <c r="L77" s="180"/>
    </row>
    <row r="78" spans="1:12" ht="12" x14ac:dyDescent="0.25">
      <c r="A78" s="30">
        <v>214</v>
      </c>
      <c r="B78" s="30" t="s">
        <v>124</v>
      </c>
      <c r="C78" s="180">
        <v>12906</v>
      </c>
      <c r="D78" s="180">
        <v>62328.961746836052</v>
      </c>
      <c r="E78" s="180">
        <f t="shared" si="2"/>
        <v>36136.799999999996</v>
      </c>
      <c r="F78" s="180"/>
      <c r="G78" s="180">
        <f t="shared" si="3"/>
        <v>98465.76174683604</v>
      </c>
      <c r="H78" s="180"/>
      <c r="I78" s="180"/>
      <c r="J78" s="180"/>
      <c r="K78" s="180"/>
      <c r="L78" s="180"/>
    </row>
    <row r="79" spans="1:12" ht="12" x14ac:dyDescent="0.25">
      <c r="A79" s="30">
        <v>216</v>
      </c>
      <c r="B79" s="30" t="s">
        <v>125</v>
      </c>
      <c r="C79" s="180">
        <v>1339</v>
      </c>
      <c r="D79" s="180">
        <v>4854.4066763044457</v>
      </c>
      <c r="E79" s="180">
        <f t="shared" si="2"/>
        <v>3749.2</v>
      </c>
      <c r="F79" s="180"/>
      <c r="G79" s="180">
        <f t="shared" si="3"/>
        <v>8603.6066763044455</v>
      </c>
      <c r="H79" s="180"/>
      <c r="I79" s="180"/>
      <c r="J79" s="180"/>
      <c r="K79" s="180"/>
      <c r="L79" s="180"/>
    </row>
    <row r="80" spans="1:12" ht="12" x14ac:dyDescent="0.25">
      <c r="A80" s="30">
        <v>217</v>
      </c>
      <c r="B80" s="30" t="s">
        <v>126</v>
      </c>
      <c r="C80" s="180">
        <v>5464</v>
      </c>
      <c r="D80" s="180">
        <v>25250.483196153618</v>
      </c>
      <c r="E80" s="180">
        <f t="shared" si="2"/>
        <v>15299.199999999999</v>
      </c>
      <c r="F80" s="180"/>
      <c r="G80" s="180">
        <f t="shared" si="3"/>
        <v>40549.683196153615</v>
      </c>
      <c r="H80" s="180"/>
      <c r="I80" s="180"/>
      <c r="J80" s="180"/>
      <c r="K80" s="180"/>
      <c r="L80" s="180"/>
    </row>
    <row r="81" spans="1:12" ht="12" x14ac:dyDescent="0.25">
      <c r="A81" s="30">
        <v>218</v>
      </c>
      <c r="B81" s="30" t="s">
        <v>127</v>
      </c>
      <c r="C81" s="180">
        <v>1245</v>
      </c>
      <c r="D81" s="180">
        <v>5323.7637808000363</v>
      </c>
      <c r="E81" s="180">
        <f t="shared" si="2"/>
        <v>3486</v>
      </c>
      <c r="F81" s="180"/>
      <c r="G81" s="180">
        <f t="shared" si="3"/>
        <v>8809.7637808000363</v>
      </c>
      <c r="H81" s="180"/>
      <c r="I81" s="180"/>
      <c r="J81" s="180"/>
      <c r="K81" s="180"/>
      <c r="L81" s="180"/>
    </row>
    <row r="82" spans="1:12" ht="12" x14ac:dyDescent="0.25">
      <c r="A82" s="30">
        <v>224</v>
      </c>
      <c r="B82" s="30" t="s">
        <v>128</v>
      </c>
      <c r="C82" s="180">
        <v>8714</v>
      </c>
      <c r="D82" s="180">
        <v>44111.151832822594</v>
      </c>
      <c r="E82" s="180">
        <f t="shared" si="2"/>
        <v>24399.199999999997</v>
      </c>
      <c r="F82" s="180"/>
      <c r="G82" s="180">
        <f t="shared" si="3"/>
        <v>68510.351832822591</v>
      </c>
      <c r="H82" s="180"/>
      <c r="I82" s="180"/>
      <c r="J82" s="180"/>
      <c r="K82" s="180"/>
      <c r="L82" s="180"/>
    </row>
    <row r="83" spans="1:12" ht="12" x14ac:dyDescent="0.25">
      <c r="A83" s="30">
        <v>226</v>
      </c>
      <c r="B83" s="30" t="s">
        <v>129</v>
      </c>
      <c r="C83" s="180">
        <v>3949</v>
      </c>
      <c r="D83" s="180">
        <v>16461.321291250424</v>
      </c>
      <c r="E83" s="180">
        <f t="shared" si="2"/>
        <v>11057.199999999999</v>
      </c>
      <c r="F83" s="180"/>
      <c r="G83" s="180">
        <f t="shared" si="3"/>
        <v>27518.521291250421</v>
      </c>
      <c r="H83" s="180"/>
      <c r="I83" s="180"/>
      <c r="J83" s="180"/>
      <c r="K83" s="180"/>
      <c r="L83" s="180"/>
    </row>
    <row r="84" spans="1:12" ht="12" x14ac:dyDescent="0.25">
      <c r="A84" s="30">
        <v>230</v>
      </c>
      <c r="B84" s="30" t="s">
        <v>130</v>
      </c>
      <c r="C84" s="180">
        <v>2342</v>
      </c>
      <c r="D84" s="180">
        <v>8597.6320232752405</v>
      </c>
      <c r="E84" s="180">
        <f t="shared" si="2"/>
        <v>6557.5999999999995</v>
      </c>
      <c r="F84" s="180"/>
      <c r="G84" s="180">
        <f t="shared" si="3"/>
        <v>15155.232023275239</v>
      </c>
      <c r="H84" s="180"/>
      <c r="I84" s="180"/>
      <c r="J84" s="180"/>
      <c r="K84" s="180"/>
      <c r="L84" s="180"/>
    </row>
    <row r="85" spans="1:12" ht="12" x14ac:dyDescent="0.25">
      <c r="A85" s="30">
        <v>231</v>
      </c>
      <c r="B85" s="30" t="s">
        <v>131</v>
      </c>
      <c r="C85" s="180">
        <v>1246</v>
      </c>
      <c r="D85" s="180">
        <v>8079.2957251225998</v>
      </c>
      <c r="E85" s="180">
        <f t="shared" si="2"/>
        <v>3488.7999999999997</v>
      </c>
      <c r="F85" s="180"/>
      <c r="G85" s="180">
        <f t="shared" si="3"/>
        <v>11568.095725122599</v>
      </c>
      <c r="H85" s="180"/>
      <c r="I85" s="180"/>
      <c r="J85" s="180"/>
      <c r="K85" s="180"/>
      <c r="L85" s="180"/>
    </row>
    <row r="86" spans="1:12" ht="12" x14ac:dyDescent="0.25">
      <c r="A86" s="30">
        <v>232</v>
      </c>
      <c r="B86" s="30" t="s">
        <v>132</v>
      </c>
      <c r="C86" s="180">
        <v>13184</v>
      </c>
      <c r="D86" s="180">
        <v>59597.879730628716</v>
      </c>
      <c r="E86" s="180">
        <f t="shared" si="2"/>
        <v>36915.199999999997</v>
      </c>
      <c r="F86" s="180"/>
      <c r="G86" s="180">
        <f t="shared" si="3"/>
        <v>96513.079730628713</v>
      </c>
      <c r="H86" s="180"/>
      <c r="I86" s="180"/>
      <c r="J86" s="180"/>
      <c r="K86" s="180"/>
      <c r="L86" s="180"/>
    </row>
    <row r="87" spans="1:12" ht="12" x14ac:dyDescent="0.25">
      <c r="A87" s="30">
        <v>233</v>
      </c>
      <c r="B87" s="30" t="s">
        <v>133</v>
      </c>
      <c r="C87" s="180">
        <v>15726</v>
      </c>
      <c r="D87" s="180">
        <v>72530.496298256403</v>
      </c>
      <c r="E87" s="180">
        <f t="shared" si="2"/>
        <v>44032.799999999996</v>
      </c>
      <c r="F87" s="180"/>
      <c r="G87" s="180">
        <f t="shared" si="3"/>
        <v>116563.29629825641</v>
      </c>
      <c r="H87" s="180"/>
      <c r="I87" s="180"/>
      <c r="J87" s="180"/>
      <c r="K87" s="180"/>
      <c r="L87" s="180"/>
    </row>
    <row r="88" spans="1:12" ht="12" x14ac:dyDescent="0.25">
      <c r="A88" s="30">
        <v>235</v>
      </c>
      <c r="B88" s="30" t="s">
        <v>134</v>
      </c>
      <c r="C88" s="180">
        <v>9797</v>
      </c>
      <c r="D88" s="180">
        <v>100226.5587806351</v>
      </c>
      <c r="E88" s="180">
        <f t="shared" si="2"/>
        <v>27431.599999999999</v>
      </c>
      <c r="F88" s="180"/>
      <c r="G88" s="180">
        <f t="shared" si="3"/>
        <v>127658.1587806351</v>
      </c>
      <c r="H88" s="180"/>
      <c r="I88" s="180"/>
      <c r="J88" s="180"/>
      <c r="K88" s="180"/>
      <c r="L88" s="180"/>
    </row>
    <row r="89" spans="1:12" ht="12" x14ac:dyDescent="0.25">
      <c r="A89" s="30">
        <v>236</v>
      </c>
      <c r="B89" s="30" t="s">
        <v>135</v>
      </c>
      <c r="C89" s="180">
        <v>4261</v>
      </c>
      <c r="D89" s="180">
        <v>19966.394351196985</v>
      </c>
      <c r="E89" s="180">
        <f t="shared" si="2"/>
        <v>11930.8</v>
      </c>
      <c r="F89" s="180"/>
      <c r="G89" s="180">
        <f t="shared" si="3"/>
        <v>31897.194351196984</v>
      </c>
      <c r="H89" s="180"/>
      <c r="I89" s="180"/>
      <c r="J89" s="180"/>
      <c r="K89" s="180"/>
      <c r="L89" s="180"/>
    </row>
    <row r="90" spans="1:12" ht="12" x14ac:dyDescent="0.25">
      <c r="A90" s="30">
        <v>239</v>
      </c>
      <c r="B90" s="30" t="s">
        <v>136</v>
      </c>
      <c r="C90" s="180">
        <v>2202</v>
      </c>
      <c r="D90" s="180">
        <v>9158.4636250051317</v>
      </c>
      <c r="E90" s="180">
        <f t="shared" si="2"/>
        <v>6165.5999999999995</v>
      </c>
      <c r="F90" s="180"/>
      <c r="G90" s="180">
        <f t="shared" si="3"/>
        <v>15324.063625005132</v>
      </c>
      <c r="H90" s="180"/>
      <c r="I90" s="180"/>
      <c r="J90" s="180"/>
      <c r="K90" s="180"/>
      <c r="L90" s="180"/>
    </row>
    <row r="91" spans="1:12" ht="12" x14ac:dyDescent="0.25">
      <c r="A91" s="30">
        <v>240</v>
      </c>
      <c r="B91" s="30" t="s">
        <v>137</v>
      </c>
      <c r="C91" s="180">
        <v>20707</v>
      </c>
      <c r="D91" s="180">
        <v>119342.11212316189</v>
      </c>
      <c r="E91" s="180">
        <f t="shared" si="2"/>
        <v>57979.6</v>
      </c>
      <c r="F91" s="180"/>
      <c r="G91" s="180">
        <f t="shared" si="3"/>
        <v>177321.71212316188</v>
      </c>
      <c r="H91" s="180"/>
      <c r="I91" s="180"/>
      <c r="J91" s="180"/>
      <c r="K91" s="180"/>
      <c r="L91" s="180"/>
    </row>
    <row r="92" spans="1:12" ht="12" x14ac:dyDescent="0.25">
      <c r="A92" s="30">
        <v>241</v>
      </c>
      <c r="B92" s="30" t="s">
        <v>138</v>
      </c>
      <c r="C92" s="180">
        <v>8079</v>
      </c>
      <c r="D92" s="180">
        <v>47623.987515489447</v>
      </c>
      <c r="E92" s="180">
        <f t="shared" si="2"/>
        <v>22621.199999999997</v>
      </c>
      <c r="F92" s="180"/>
      <c r="G92" s="180">
        <f t="shared" si="3"/>
        <v>70245.187515489437</v>
      </c>
      <c r="H92" s="180"/>
      <c r="I92" s="180"/>
      <c r="J92" s="180"/>
      <c r="K92" s="180"/>
      <c r="L92" s="180"/>
    </row>
    <row r="93" spans="1:12" ht="12" x14ac:dyDescent="0.25">
      <c r="A93" s="30">
        <v>244</v>
      </c>
      <c r="B93" s="30" t="s">
        <v>139</v>
      </c>
      <c r="C93" s="180">
        <v>18355</v>
      </c>
      <c r="D93" s="180">
        <v>103345.60547982523</v>
      </c>
      <c r="E93" s="180">
        <f t="shared" si="2"/>
        <v>51394</v>
      </c>
      <c r="F93" s="180"/>
      <c r="G93" s="180">
        <f t="shared" si="3"/>
        <v>154739.60547982523</v>
      </c>
      <c r="H93" s="180"/>
      <c r="I93" s="180"/>
      <c r="J93" s="180"/>
      <c r="K93" s="180"/>
      <c r="L93" s="180"/>
    </row>
    <row r="94" spans="1:12" ht="12" x14ac:dyDescent="0.25">
      <c r="A94" s="30">
        <v>245</v>
      </c>
      <c r="B94" s="30" t="s">
        <v>140</v>
      </c>
      <c r="C94" s="180">
        <v>36756</v>
      </c>
      <c r="D94" s="180">
        <v>224859.28097409301</v>
      </c>
      <c r="E94" s="180">
        <f t="shared" si="2"/>
        <v>102916.79999999999</v>
      </c>
      <c r="F94" s="180"/>
      <c r="G94" s="180">
        <f t="shared" si="3"/>
        <v>327776.080974093</v>
      </c>
      <c r="H94" s="180"/>
      <c r="I94" s="180"/>
      <c r="J94" s="180"/>
      <c r="K94" s="180"/>
      <c r="L94" s="180"/>
    </row>
    <row r="95" spans="1:12" ht="12" x14ac:dyDescent="0.25">
      <c r="A95" s="30">
        <v>249</v>
      </c>
      <c r="B95" s="30" t="s">
        <v>141</v>
      </c>
      <c r="C95" s="180">
        <v>9605</v>
      </c>
      <c r="D95" s="180">
        <v>48094.794472565263</v>
      </c>
      <c r="E95" s="180">
        <f t="shared" si="2"/>
        <v>26894</v>
      </c>
      <c r="F95" s="180"/>
      <c r="G95" s="180">
        <f t="shared" si="3"/>
        <v>74988.794472565263</v>
      </c>
      <c r="H95" s="180"/>
      <c r="I95" s="180"/>
      <c r="J95" s="180"/>
      <c r="K95" s="180"/>
      <c r="L95" s="180"/>
    </row>
    <row r="96" spans="1:12" ht="12" x14ac:dyDescent="0.25">
      <c r="A96" s="30">
        <v>250</v>
      </c>
      <c r="B96" s="30" t="s">
        <v>142</v>
      </c>
      <c r="C96" s="180">
        <v>1865</v>
      </c>
      <c r="D96" s="180">
        <v>7192.2675161077741</v>
      </c>
      <c r="E96" s="180">
        <f t="shared" si="2"/>
        <v>5222</v>
      </c>
      <c r="F96" s="180"/>
      <c r="G96" s="180">
        <f t="shared" si="3"/>
        <v>12414.267516107775</v>
      </c>
      <c r="H96" s="180"/>
      <c r="I96" s="180"/>
      <c r="J96" s="180"/>
      <c r="K96" s="180"/>
      <c r="L96" s="180"/>
    </row>
    <row r="97" spans="1:12" ht="12" x14ac:dyDescent="0.25">
      <c r="A97" s="30">
        <v>256</v>
      </c>
      <c r="B97" s="30" t="s">
        <v>143</v>
      </c>
      <c r="C97" s="180">
        <v>1620</v>
      </c>
      <c r="D97" s="180">
        <v>6031.1596109053144</v>
      </c>
      <c r="E97" s="180">
        <f t="shared" si="2"/>
        <v>4536</v>
      </c>
      <c r="F97" s="180"/>
      <c r="G97" s="180">
        <f t="shared" si="3"/>
        <v>10567.159610905313</v>
      </c>
      <c r="H97" s="180"/>
      <c r="I97" s="180"/>
      <c r="J97" s="180"/>
      <c r="K97" s="180"/>
      <c r="L97" s="180"/>
    </row>
    <row r="98" spans="1:12" ht="12" x14ac:dyDescent="0.25">
      <c r="A98" s="30">
        <v>257</v>
      </c>
      <c r="B98" s="30" t="s">
        <v>144</v>
      </c>
      <c r="C98" s="180">
        <v>39586</v>
      </c>
      <c r="D98" s="180">
        <v>282432.88648828137</v>
      </c>
      <c r="E98" s="180">
        <f t="shared" si="2"/>
        <v>110840.79999999999</v>
      </c>
      <c r="F98" s="180"/>
      <c r="G98" s="180">
        <f t="shared" si="3"/>
        <v>393273.68648828135</v>
      </c>
      <c r="H98" s="180"/>
      <c r="I98" s="180"/>
      <c r="J98" s="180"/>
      <c r="K98" s="180"/>
      <c r="L98" s="180"/>
    </row>
    <row r="99" spans="1:12" ht="12" x14ac:dyDescent="0.25">
      <c r="A99" s="30">
        <v>260</v>
      </c>
      <c r="B99" s="30" t="s">
        <v>145</v>
      </c>
      <c r="C99" s="180">
        <v>10136</v>
      </c>
      <c r="D99" s="180">
        <v>43529.599162027676</v>
      </c>
      <c r="E99" s="180">
        <f t="shared" si="2"/>
        <v>28380.799999999999</v>
      </c>
      <c r="F99" s="180"/>
      <c r="G99" s="180">
        <f t="shared" si="3"/>
        <v>71910.399162027679</v>
      </c>
      <c r="H99" s="180"/>
      <c r="I99" s="180"/>
      <c r="J99" s="180"/>
      <c r="K99" s="180"/>
      <c r="L99" s="180"/>
    </row>
    <row r="100" spans="1:12" ht="12" x14ac:dyDescent="0.25">
      <c r="A100" s="30">
        <v>261</v>
      </c>
      <c r="B100" s="30" t="s">
        <v>146</v>
      </c>
      <c r="C100" s="180">
        <v>6453</v>
      </c>
      <c r="D100" s="180">
        <v>31740.264468790436</v>
      </c>
      <c r="E100" s="180">
        <f t="shared" si="2"/>
        <v>18068.399999999998</v>
      </c>
      <c r="F100" s="180"/>
      <c r="G100" s="180">
        <f t="shared" si="3"/>
        <v>49808.664468790434</v>
      </c>
      <c r="H100" s="180"/>
      <c r="I100" s="180"/>
      <c r="J100" s="180"/>
      <c r="K100" s="180"/>
      <c r="L100" s="180"/>
    </row>
    <row r="101" spans="1:12" ht="12" x14ac:dyDescent="0.25">
      <c r="A101" s="30">
        <v>263</v>
      </c>
      <c r="B101" s="30" t="s">
        <v>147</v>
      </c>
      <c r="C101" s="180">
        <v>7998</v>
      </c>
      <c r="D101" s="180">
        <v>33214.892105015759</v>
      </c>
      <c r="E101" s="180">
        <f t="shared" si="2"/>
        <v>22394.399999999998</v>
      </c>
      <c r="F101" s="180"/>
      <c r="G101" s="180">
        <f t="shared" si="3"/>
        <v>55609.29210501576</v>
      </c>
      <c r="H101" s="180"/>
      <c r="I101" s="180"/>
      <c r="J101" s="180"/>
      <c r="K101" s="180"/>
      <c r="L101" s="180"/>
    </row>
    <row r="102" spans="1:12" ht="12" x14ac:dyDescent="0.25">
      <c r="A102" s="30">
        <v>265</v>
      </c>
      <c r="B102" s="30" t="s">
        <v>148</v>
      </c>
      <c r="C102" s="180">
        <v>1096</v>
      </c>
      <c r="D102" s="180">
        <v>3930.5270104517008</v>
      </c>
      <c r="E102" s="180">
        <f t="shared" si="2"/>
        <v>3068.7999999999997</v>
      </c>
      <c r="F102" s="180"/>
      <c r="G102" s="180">
        <f t="shared" si="3"/>
        <v>6999.3270104517005</v>
      </c>
      <c r="H102" s="180"/>
      <c r="I102" s="180"/>
      <c r="J102" s="180"/>
      <c r="K102" s="180"/>
      <c r="L102" s="180"/>
    </row>
    <row r="103" spans="1:12" ht="12" x14ac:dyDescent="0.25">
      <c r="A103" s="30">
        <v>271</v>
      </c>
      <c r="B103" s="30" t="s">
        <v>149</v>
      </c>
      <c r="C103" s="180">
        <v>7103</v>
      </c>
      <c r="D103" s="180">
        <v>35475.290059376726</v>
      </c>
      <c r="E103" s="180">
        <f t="shared" si="2"/>
        <v>19888.399999999998</v>
      </c>
      <c r="F103" s="180"/>
      <c r="G103" s="180">
        <f t="shared" si="3"/>
        <v>55363.69005937672</v>
      </c>
      <c r="H103" s="180"/>
      <c r="I103" s="180"/>
      <c r="J103" s="180"/>
      <c r="K103" s="180"/>
      <c r="L103" s="180"/>
    </row>
    <row r="104" spans="1:12" ht="12" x14ac:dyDescent="0.25">
      <c r="A104" s="30">
        <v>272</v>
      </c>
      <c r="B104" s="30" t="s">
        <v>150</v>
      </c>
      <c r="C104" s="180">
        <v>47681</v>
      </c>
      <c r="D104" s="180">
        <v>256116.3322901775</v>
      </c>
      <c r="E104" s="180">
        <f t="shared" si="2"/>
        <v>133506.79999999999</v>
      </c>
      <c r="F104" s="180"/>
      <c r="G104" s="180">
        <f t="shared" si="3"/>
        <v>389623.13229017751</v>
      </c>
      <c r="H104" s="180"/>
      <c r="I104" s="180"/>
      <c r="J104" s="180"/>
      <c r="K104" s="180"/>
      <c r="L104" s="180"/>
    </row>
    <row r="105" spans="1:12" ht="12" x14ac:dyDescent="0.25">
      <c r="A105" s="30">
        <v>273</v>
      </c>
      <c r="B105" s="30" t="s">
        <v>151</v>
      </c>
      <c r="C105" s="180">
        <v>3846</v>
      </c>
      <c r="D105" s="180">
        <v>16957.513113566692</v>
      </c>
      <c r="E105" s="180">
        <f t="shared" si="2"/>
        <v>10768.8</v>
      </c>
      <c r="F105" s="180"/>
      <c r="G105" s="180">
        <f t="shared" si="3"/>
        <v>27726.313113566692</v>
      </c>
      <c r="H105" s="180"/>
      <c r="I105" s="180"/>
      <c r="J105" s="180"/>
      <c r="K105" s="180"/>
      <c r="L105" s="180"/>
    </row>
    <row r="106" spans="1:12" ht="12" x14ac:dyDescent="0.25">
      <c r="A106" s="30">
        <v>275</v>
      </c>
      <c r="B106" s="30" t="s">
        <v>152</v>
      </c>
      <c r="C106" s="180">
        <v>2627</v>
      </c>
      <c r="D106" s="180">
        <v>11709.471461731266</v>
      </c>
      <c r="E106" s="180">
        <f t="shared" si="2"/>
        <v>7355.5999999999995</v>
      </c>
      <c r="F106" s="180"/>
      <c r="G106" s="180">
        <f t="shared" si="3"/>
        <v>19065.071461731266</v>
      </c>
      <c r="H106" s="180"/>
      <c r="I106" s="180"/>
      <c r="J106" s="180"/>
      <c r="K106" s="180"/>
      <c r="L106" s="180"/>
    </row>
    <row r="107" spans="1:12" ht="12" x14ac:dyDescent="0.25">
      <c r="A107" s="30">
        <v>276</v>
      </c>
      <c r="B107" s="30" t="s">
        <v>153</v>
      </c>
      <c r="C107" s="180">
        <v>14821</v>
      </c>
      <c r="D107" s="180">
        <v>75287.621213654245</v>
      </c>
      <c r="E107" s="180">
        <f t="shared" si="2"/>
        <v>41498.799999999996</v>
      </c>
      <c r="F107" s="180"/>
      <c r="G107" s="180">
        <f t="shared" si="3"/>
        <v>116786.42121365425</v>
      </c>
      <c r="H107" s="180"/>
      <c r="I107" s="180"/>
      <c r="J107" s="180"/>
      <c r="K107" s="180"/>
      <c r="L107" s="180"/>
    </row>
    <row r="108" spans="1:12" ht="12" x14ac:dyDescent="0.25">
      <c r="A108" s="30">
        <v>280</v>
      </c>
      <c r="B108" s="30" t="s">
        <v>154</v>
      </c>
      <c r="C108" s="180">
        <v>2077</v>
      </c>
      <c r="D108" s="180">
        <v>8548.4381518756236</v>
      </c>
      <c r="E108" s="180">
        <f t="shared" si="2"/>
        <v>5815.5999999999995</v>
      </c>
      <c r="F108" s="180"/>
      <c r="G108" s="180">
        <f t="shared" si="3"/>
        <v>14364.038151875622</v>
      </c>
      <c r="H108" s="180"/>
      <c r="I108" s="180"/>
      <c r="J108" s="180"/>
      <c r="K108" s="180"/>
      <c r="L108" s="180"/>
    </row>
    <row r="109" spans="1:12" ht="12" x14ac:dyDescent="0.25">
      <c r="A109" s="30">
        <v>284</v>
      </c>
      <c r="B109" s="30" t="s">
        <v>155</v>
      </c>
      <c r="C109" s="180">
        <v>2308</v>
      </c>
      <c r="D109" s="180">
        <v>9683.3942633804891</v>
      </c>
      <c r="E109" s="180">
        <f t="shared" si="2"/>
        <v>6462.4</v>
      </c>
      <c r="F109" s="180"/>
      <c r="G109" s="180">
        <f t="shared" si="3"/>
        <v>16145.794263380489</v>
      </c>
      <c r="H109" s="180"/>
      <c r="I109" s="180"/>
      <c r="J109" s="180"/>
      <c r="K109" s="180"/>
      <c r="L109" s="180"/>
    </row>
    <row r="110" spans="1:12" ht="12" x14ac:dyDescent="0.25">
      <c r="A110" s="30">
        <v>285</v>
      </c>
      <c r="B110" s="30" t="s">
        <v>156</v>
      </c>
      <c r="C110" s="180">
        <v>52126</v>
      </c>
      <c r="D110" s="180">
        <v>307294.00959612551</v>
      </c>
      <c r="E110" s="180">
        <f t="shared" si="2"/>
        <v>145952.79999999999</v>
      </c>
      <c r="F110" s="180"/>
      <c r="G110" s="180">
        <f t="shared" si="3"/>
        <v>453246.8095961255</v>
      </c>
      <c r="H110" s="180"/>
      <c r="I110" s="180"/>
      <c r="J110" s="180"/>
      <c r="K110" s="180"/>
      <c r="L110" s="180"/>
    </row>
    <row r="111" spans="1:12" ht="12" x14ac:dyDescent="0.25">
      <c r="A111" s="30">
        <v>286</v>
      </c>
      <c r="B111" s="30" t="s">
        <v>157</v>
      </c>
      <c r="C111" s="180">
        <v>82113</v>
      </c>
      <c r="D111" s="180">
        <v>471386.14984707732</v>
      </c>
      <c r="E111" s="180">
        <f t="shared" si="2"/>
        <v>229916.4</v>
      </c>
      <c r="F111" s="180"/>
      <c r="G111" s="180">
        <f t="shared" si="3"/>
        <v>701302.54984707735</v>
      </c>
      <c r="H111" s="180"/>
      <c r="I111" s="180"/>
      <c r="J111" s="180"/>
      <c r="K111" s="180"/>
      <c r="L111" s="180"/>
    </row>
    <row r="112" spans="1:12" ht="12" x14ac:dyDescent="0.25">
      <c r="A112" s="30">
        <v>287</v>
      </c>
      <c r="B112" s="30" t="s">
        <v>158</v>
      </c>
      <c r="C112" s="180">
        <v>6486</v>
      </c>
      <c r="D112" s="180">
        <v>32117.703719844256</v>
      </c>
      <c r="E112" s="180">
        <f t="shared" si="2"/>
        <v>18160.8</v>
      </c>
      <c r="F112" s="180"/>
      <c r="G112" s="180">
        <f t="shared" si="3"/>
        <v>50278.503719844259</v>
      </c>
      <c r="H112" s="180"/>
      <c r="I112" s="180"/>
      <c r="J112" s="180"/>
      <c r="K112" s="180"/>
      <c r="L112" s="180"/>
    </row>
    <row r="113" spans="1:12" ht="12" x14ac:dyDescent="0.25">
      <c r="A113" s="30">
        <v>288</v>
      </c>
      <c r="B113" s="30" t="s">
        <v>159</v>
      </c>
      <c r="C113" s="180">
        <v>6428</v>
      </c>
      <c r="D113" s="180">
        <v>31450.735753317171</v>
      </c>
      <c r="E113" s="180">
        <f t="shared" si="2"/>
        <v>17998.399999999998</v>
      </c>
      <c r="F113" s="180"/>
      <c r="G113" s="180">
        <f t="shared" si="3"/>
        <v>49449.135753317169</v>
      </c>
      <c r="H113" s="180"/>
      <c r="I113" s="180"/>
      <c r="J113" s="180"/>
      <c r="K113" s="180"/>
      <c r="L113" s="180"/>
    </row>
    <row r="114" spans="1:12" ht="12" x14ac:dyDescent="0.25">
      <c r="A114" s="30">
        <v>290</v>
      </c>
      <c r="B114" s="30" t="s">
        <v>160</v>
      </c>
      <c r="C114" s="180">
        <v>8190</v>
      </c>
      <c r="D114" s="180">
        <v>37862.204763356254</v>
      </c>
      <c r="E114" s="180">
        <f t="shared" si="2"/>
        <v>22932</v>
      </c>
      <c r="F114" s="180"/>
      <c r="G114" s="180">
        <f t="shared" si="3"/>
        <v>60794.204763356254</v>
      </c>
      <c r="H114" s="180"/>
      <c r="I114" s="180"/>
      <c r="J114" s="180"/>
      <c r="K114" s="180"/>
      <c r="L114" s="180"/>
    </row>
    <row r="115" spans="1:12" ht="12" x14ac:dyDescent="0.25">
      <c r="A115" s="30">
        <v>291</v>
      </c>
      <c r="B115" s="30" t="s">
        <v>161</v>
      </c>
      <c r="C115" s="180">
        <v>2206</v>
      </c>
      <c r="D115" s="180">
        <v>9830.3520676172484</v>
      </c>
      <c r="E115" s="180">
        <f t="shared" si="2"/>
        <v>6176.7999999999993</v>
      </c>
      <c r="F115" s="180"/>
      <c r="G115" s="180">
        <f t="shared" si="3"/>
        <v>16007.152067617248</v>
      </c>
      <c r="H115" s="180"/>
      <c r="I115" s="180"/>
      <c r="J115" s="180"/>
      <c r="K115" s="180"/>
      <c r="L115" s="180"/>
    </row>
    <row r="116" spans="1:12" ht="12" x14ac:dyDescent="0.25">
      <c r="A116" s="30">
        <v>297</v>
      </c>
      <c r="B116" s="30" t="s">
        <v>162</v>
      </c>
      <c r="C116" s="180">
        <v>119282</v>
      </c>
      <c r="D116" s="180">
        <v>640553.54727981566</v>
      </c>
      <c r="E116" s="180">
        <f t="shared" si="2"/>
        <v>333989.59999999998</v>
      </c>
      <c r="F116" s="180"/>
      <c r="G116" s="180">
        <f t="shared" si="3"/>
        <v>974543.14727981563</v>
      </c>
      <c r="H116" s="180"/>
      <c r="I116" s="180"/>
      <c r="J116" s="180"/>
      <c r="K116" s="180"/>
      <c r="L116" s="180"/>
    </row>
    <row r="117" spans="1:12" ht="12" x14ac:dyDescent="0.25">
      <c r="A117" s="30">
        <v>300</v>
      </c>
      <c r="B117" s="30" t="s">
        <v>163</v>
      </c>
      <c r="C117" s="180">
        <v>3551</v>
      </c>
      <c r="D117" s="180">
        <v>14744.597831208088</v>
      </c>
      <c r="E117" s="180">
        <f t="shared" si="2"/>
        <v>9942.7999999999993</v>
      </c>
      <c r="F117" s="180"/>
      <c r="G117" s="180">
        <f t="shared" si="3"/>
        <v>24687.397831208087</v>
      </c>
      <c r="H117" s="180"/>
      <c r="I117" s="180"/>
      <c r="J117" s="180"/>
      <c r="K117" s="180"/>
      <c r="L117" s="180"/>
    </row>
    <row r="118" spans="1:12" ht="12" x14ac:dyDescent="0.25">
      <c r="A118" s="30">
        <v>301</v>
      </c>
      <c r="B118" s="30" t="s">
        <v>164</v>
      </c>
      <c r="C118" s="30">
        <v>20678</v>
      </c>
      <c r="D118" s="30">
        <v>89843.302631404746</v>
      </c>
      <c r="E118" s="180">
        <f t="shared" si="2"/>
        <v>57898.399999999994</v>
      </c>
      <c r="F118" s="180"/>
      <c r="G118" s="180">
        <f t="shared" si="3"/>
        <v>147741.70263140474</v>
      </c>
      <c r="H118" s="180"/>
      <c r="I118" s="180"/>
      <c r="J118" s="180"/>
      <c r="K118" s="180"/>
      <c r="L118" s="180"/>
    </row>
    <row r="119" spans="1:12" ht="12" x14ac:dyDescent="0.25">
      <c r="A119" s="30">
        <v>304</v>
      </c>
      <c r="B119" s="30" t="s">
        <v>165</v>
      </c>
      <c r="C119" s="180">
        <v>949</v>
      </c>
      <c r="D119" s="180">
        <v>4311.5177780727427</v>
      </c>
      <c r="E119" s="180">
        <f t="shared" si="2"/>
        <v>2657.2</v>
      </c>
      <c r="F119" s="180"/>
      <c r="G119" s="180">
        <f t="shared" si="3"/>
        <v>6968.7177780727425</v>
      </c>
      <c r="H119" s="180"/>
      <c r="I119" s="180"/>
      <c r="J119" s="180"/>
      <c r="K119" s="180"/>
      <c r="L119" s="180"/>
    </row>
    <row r="120" spans="1:12" ht="12" x14ac:dyDescent="0.25">
      <c r="A120" s="30">
        <v>305</v>
      </c>
      <c r="B120" s="30" t="s">
        <v>166</v>
      </c>
      <c r="C120" s="180">
        <v>15134</v>
      </c>
      <c r="D120" s="180">
        <v>65599.889837619601</v>
      </c>
      <c r="E120" s="180">
        <f t="shared" si="2"/>
        <v>42375.199999999997</v>
      </c>
      <c r="G120" s="180">
        <f t="shared" si="3"/>
        <v>107975.0898376196</v>
      </c>
    </row>
    <row r="121" spans="1:12" ht="12" x14ac:dyDescent="0.25">
      <c r="A121" s="30">
        <v>309</v>
      </c>
      <c r="B121" s="30" t="s">
        <v>167</v>
      </c>
      <c r="C121" s="180">
        <v>6688</v>
      </c>
      <c r="D121" s="180">
        <v>29609.55209420461</v>
      </c>
      <c r="E121" s="180">
        <f t="shared" si="2"/>
        <v>18726.399999999998</v>
      </c>
      <c r="F121" s="180"/>
      <c r="G121" s="180">
        <f t="shared" si="3"/>
        <v>48335.952094204607</v>
      </c>
      <c r="H121" s="180"/>
      <c r="I121" s="180"/>
      <c r="J121" s="180"/>
      <c r="K121" s="180"/>
      <c r="L121" s="180"/>
    </row>
    <row r="122" spans="1:12" ht="12" x14ac:dyDescent="0.25">
      <c r="A122" s="30">
        <v>312</v>
      </c>
      <c r="B122" s="30" t="s">
        <v>168</v>
      </c>
      <c r="C122" s="180">
        <v>1313</v>
      </c>
      <c r="D122" s="180">
        <v>5784.3362098444159</v>
      </c>
      <c r="E122" s="180">
        <f t="shared" si="2"/>
        <v>3676.3999999999996</v>
      </c>
      <c r="F122" s="180"/>
      <c r="G122" s="180">
        <f t="shared" si="3"/>
        <v>9460.7362098444155</v>
      </c>
      <c r="H122" s="180"/>
      <c r="I122" s="180"/>
      <c r="J122" s="180"/>
      <c r="K122" s="180"/>
      <c r="L122" s="180"/>
    </row>
    <row r="123" spans="1:12" ht="12" x14ac:dyDescent="0.25">
      <c r="A123" s="30">
        <v>316</v>
      </c>
      <c r="B123" s="30" t="s">
        <v>169</v>
      </c>
      <c r="C123" s="180">
        <v>4368</v>
      </c>
      <c r="D123" s="180">
        <v>22618.319394558668</v>
      </c>
      <c r="E123" s="180">
        <f t="shared" si="2"/>
        <v>12230.4</v>
      </c>
      <c r="F123" s="180"/>
      <c r="G123" s="180">
        <f t="shared" si="3"/>
        <v>34848.71939455867</v>
      </c>
      <c r="H123" s="180"/>
      <c r="I123" s="180"/>
      <c r="J123" s="180"/>
      <c r="K123" s="180"/>
      <c r="L123" s="180"/>
    </row>
    <row r="124" spans="1:12" ht="12" x14ac:dyDescent="0.25">
      <c r="A124" s="30">
        <v>317</v>
      </c>
      <c r="B124" s="30" t="s">
        <v>170</v>
      </c>
      <c r="C124" s="180">
        <v>2576</v>
      </c>
      <c r="D124" s="180">
        <v>9589.5474215272607</v>
      </c>
      <c r="E124" s="180">
        <f t="shared" si="2"/>
        <v>7212.7999999999993</v>
      </c>
      <c r="F124" s="180"/>
      <c r="G124" s="180">
        <f t="shared" si="3"/>
        <v>16802.347421527258</v>
      </c>
      <c r="H124" s="180"/>
      <c r="I124" s="180"/>
      <c r="J124" s="180"/>
      <c r="K124" s="180"/>
      <c r="L124" s="180"/>
    </row>
    <row r="125" spans="1:12" ht="12" x14ac:dyDescent="0.25">
      <c r="A125" s="30">
        <v>320</v>
      </c>
      <c r="B125" s="30" t="s">
        <v>171</v>
      </c>
      <c r="C125" s="180">
        <v>7274</v>
      </c>
      <c r="D125" s="180">
        <v>38401.784824207985</v>
      </c>
      <c r="E125" s="180">
        <f t="shared" si="2"/>
        <v>20367.199999999997</v>
      </c>
      <c r="F125" s="180"/>
      <c r="G125" s="180">
        <f t="shared" si="3"/>
        <v>58768.984824207982</v>
      </c>
      <c r="H125" s="180"/>
      <c r="I125" s="180"/>
      <c r="J125" s="180"/>
      <c r="K125" s="180"/>
      <c r="L125" s="180"/>
    </row>
    <row r="126" spans="1:12" ht="12" x14ac:dyDescent="0.25">
      <c r="A126" s="30">
        <v>322</v>
      </c>
      <c r="B126" s="30" t="s">
        <v>172</v>
      </c>
      <c r="C126" s="180">
        <v>6640</v>
      </c>
      <c r="D126" s="180">
        <v>29819.032457509828</v>
      </c>
      <c r="E126" s="180">
        <f t="shared" si="2"/>
        <v>18592</v>
      </c>
      <c r="F126" s="180"/>
      <c r="G126" s="180">
        <f t="shared" si="3"/>
        <v>48411.032457509828</v>
      </c>
      <c r="H126" s="180"/>
      <c r="I126" s="180"/>
      <c r="J126" s="180"/>
      <c r="K126" s="180"/>
      <c r="L126" s="180"/>
    </row>
    <row r="127" spans="1:12" ht="12" x14ac:dyDescent="0.25">
      <c r="A127" s="30">
        <v>398</v>
      </c>
      <c r="B127" s="30" t="s">
        <v>173</v>
      </c>
      <c r="C127" s="180">
        <v>119823</v>
      </c>
      <c r="D127" s="180">
        <v>660425.71365838463</v>
      </c>
      <c r="E127" s="180">
        <f t="shared" si="2"/>
        <v>335504.39999999997</v>
      </c>
      <c r="F127" s="180"/>
      <c r="G127" s="180">
        <f t="shared" si="3"/>
        <v>995930.11365838465</v>
      </c>
      <c r="H127" s="180"/>
      <c r="I127" s="180"/>
      <c r="J127" s="180"/>
      <c r="K127" s="180"/>
      <c r="L127" s="180"/>
    </row>
    <row r="128" spans="1:12" ht="12" x14ac:dyDescent="0.25">
      <c r="A128" s="30">
        <v>399</v>
      </c>
      <c r="B128" s="30" t="s">
        <v>174</v>
      </c>
      <c r="C128" s="180">
        <v>8017</v>
      </c>
      <c r="D128" s="180">
        <v>45167.01475255024</v>
      </c>
      <c r="E128" s="180">
        <f t="shared" si="2"/>
        <v>22447.599999999999</v>
      </c>
      <c r="F128" s="180"/>
      <c r="G128" s="180">
        <f t="shared" si="3"/>
        <v>67614.614752550231</v>
      </c>
      <c r="H128" s="180"/>
      <c r="I128" s="180"/>
      <c r="J128" s="180"/>
      <c r="K128" s="180"/>
      <c r="L128" s="180"/>
    </row>
    <row r="129" spans="1:12" ht="12" x14ac:dyDescent="0.25">
      <c r="A129" s="30">
        <v>400</v>
      </c>
      <c r="B129" s="30" t="s">
        <v>175</v>
      </c>
      <c r="C129" s="180">
        <v>8588</v>
      </c>
      <c r="D129" s="180">
        <v>41132.01435198832</v>
      </c>
      <c r="E129" s="180">
        <f t="shared" si="2"/>
        <v>24046.399999999998</v>
      </c>
      <c r="F129" s="180"/>
      <c r="G129" s="180">
        <f t="shared" si="3"/>
        <v>65178.414351988322</v>
      </c>
      <c r="H129" s="180"/>
      <c r="I129" s="180"/>
      <c r="J129" s="180"/>
      <c r="K129" s="180"/>
      <c r="L129" s="180"/>
    </row>
    <row r="130" spans="1:12" ht="12" x14ac:dyDescent="0.25">
      <c r="A130" s="30">
        <v>402</v>
      </c>
      <c r="B130" s="30" t="s">
        <v>176</v>
      </c>
      <c r="C130" s="180">
        <v>9485</v>
      </c>
      <c r="D130" s="180">
        <v>42060.134681074655</v>
      </c>
      <c r="E130" s="180">
        <f t="shared" si="2"/>
        <v>26558</v>
      </c>
      <c r="F130" s="180"/>
      <c r="G130" s="180">
        <f t="shared" si="3"/>
        <v>68618.134681074647</v>
      </c>
      <c r="H130" s="180"/>
      <c r="I130" s="180"/>
      <c r="J130" s="180"/>
      <c r="K130" s="180"/>
      <c r="L130" s="180"/>
    </row>
    <row r="131" spans="1:12" ht="12" x14ac:dyDescent="0.25">
      <c r="A131" s="30">
        <v>403</v>
      </c>
      <c r="B131" s="30" t="s">
        <v>177</v>
      </c>
      <c r="C131" s="180">
        <v>2996</v>
      </c>
      <c r="D131" s="180">
        <v>12639.276544405981</v>
      </c>
      <c r="E131" s="180">
        <f t="shared" si="2"/>
        <v>8388.7999999999993</v>
      </c>
      <c r="F131" s="180"/>
      <c r="G131" s="180">
        <f t="shared" si="3"/>
        <v>21028.07654440598</v>
      </c>
      <c r="H131" s="180"/>
      <c r="I131" s="180"/>
      <c r="J131" s="180"/>
      <c r="K131" s="180"/>
      <c r="L131" s="180"/>
    </row>
    <row r="132" spans="1:12" ht="12" x14ac:dyDescent="0.25">
      <c r="A132" s="30">
        <v>405</v>
      </c>
      <c r="B132" s="30" t="s">
        <v>178</v>
      </c>
      <c r="C132" s="180">
        <v>72634</v>
      </c>
      <c r="D132" s="180">
        <v>401066.76584926911</v>
      </c>
      <c r="E132" s="180">
        <f t="shared" si="2"/>
        <v>203375.19999999998</v>
      </c>
      <c r="F132" s="180"/>
      <c r="G132" s="180">
        <f t="shared" si="3"/>
        <v>604441.96584926907</v>
      </c>
      <c r="H132" s="180"/>
      <c r="I132" s="180"/>
      <c r="J132" s="180"/>
      <c r="K132" s="180"/>
      <c r="L132" s="180"/>
    </row>
    <row r="133" spans="1:12" ht="12" x14ac:dyDescent="0.25">
      <c r="A133" s="30">
        <v>407</v>
      </c>
      <c r="B133" s="30" t="s">
        <v>179</v>
      </c>
      <c r="C133" s="180">
        <v>2606</v>
      </c>
      <c r="D133" s="180">
        <v>12073.594470202765</v>
      </c>
      <c r="E133" s="180">
        <f t="shared" si="2"/>
        <v>7296.7999999999993</v>
      </c>
      <c r="F133" s="180"/>
      <c r="G133" s="180">
        <f t="shared" si="3"/>
        <v>19370.394470202766</v>
      </c>
      <c r="H133" s="180"/>
      <c r="I133" s="180"/>
      <c r="J133" s="180"/>
      <c r="K133" s="180"/>
      <c r="L133" s="180"/>
    </row>
    <row r="134" spans="1:12" ht="12" x14ac:dyDescent="0.25">
      <c r="A134" s="30">
        <v>408</v>
      </c>
      <c r="B134" s="30" t="s">
        <v>180</v>
      </c>
      <c r="C134" s="180">
        <v>14278</v>
      </c>
      <c r="D134" s="180">
        <v>70381.617208614931</v>
      </c>
      <c r="E134" s="180">
        <f t="shared" si="2"/>
        <v>39978.399999999994</v>
      </c>
      <c r="F134" s="180"/>
      <c r="G134" s="180">
        <f t="shared" si="3"/>
        <v>110360.01720861493</v>
      </c>
      <c r="H134" s="180"/>
      <c r="I134" s="180"/>
      <c r="J134" s="180"/>
      <c r="K134" s="180"/>
      <c r="L134" s="180"/>
    </row>
    <row r="135" spans="1:12" ht="12" x14ac:dyDescent="0.25">
      <c r="A135" s="30">
        <v>410</v>
      </c>
      <c r="B135" s="30" t="s">
        <v>181</v>
      </c>
      <c r="C135" s="180">
        <v>18903</v>
      </c>
      <c r="D135" s="180">
        <v>97860.511375487273</v>
      </c>
      <c r="E135" s="180">
        <f t="shared" si="2"/>
        <v>52928.399999999994</v>
      </c>
      <c r="F135" s="180"/>
      <c r="G135" s="180">
        <f t="shared" si="3"/>
        <v>150788.91137548728</v>
      </c>
      <c r="H135" s="180"/>
      <c r="I135" s="180"/>
      <c r="J135" s="180"/>
      <c r="K135" s="180"/>
      <c r="L135" s="180"/>
    </row>
    <row r="136" spans="1:12" ht="12" x14ac:dyDescent="0.25">
      <c r="A136" s="30">
        <v>416</v>
      </c>
      <c r="B136" s="30" t="s">
        <v>182</v>
      </c>
      <c r="C136" s="180">
        <v>2971</v>
      </c>
      <c r="D136" s="180">
        <v>15559.492763085107</v>
      </c>
      <c r="E136" s="180">
        <f t="shared" si="2"/>
        <v>8318.7999999999993</v>
      </c>
      <c r="F136" s="180"/>
      <c r="G136" s="180">
        <f t="shared" si="3"/>
        <v>23878.292763085105</v>
      </c>
      <c r="H136" s="180"/>
      <c r="I136" s="180"/>
      <c r="J136" s="180"/>
      <c r="K136" s="180"/>
      <c r="L136" s="180"/>
    </row>
    <row r="137" spans="1:12" ht="12" x14ac:dyDescent="0.25">
      <c r="A137" s="30">
        <v>418</v>
      </c>
      <c r="B137" s="30" t="s">
        <v>183</v>
      </c>
      <c r="C137" s="180">
        <v>23523</v>
      </c>
      <c r="D137" s="180">
        <v>138706.88921281317</v>
      </c>
      <c r="E137" s="180">
        <f t="shared" si="2"/>
        <v>65864.399999999994</v>
      </c>
      <c r="F137" s="180"/>
      <c r="G137" s="180">
        <f t="shared" si="3"/>
        <v>204571.28921281316</v>
      </c>
      <c r="H137" s="180"/>
      <c r="I137" s="180"/>
      <c r="J137" s="180"/>
      <c r="K137" s="180"/>
      <c r="L137" s="180"/>
    </row>
    <row r="138" spans="1:12" ht="12" x14ac:dyDescent="0.25">
      <c r="A138" s="30">
        <v>420</v>
      </c>
      <c r="B138" s="30" t="s">
        <v>184</v>
      </c>
      <c r="C138" s="30">
        <v>9454</v>
      </c>
      <c r="D138" s="30">
        <v>47581.265089083106</v>
      </c>
      <c r="E138" s="180">
        <f t="shared" si="2"/>
        <v>26471.199999999997</v>
      </c>
      <c r="F138" s="180"/>
      <c r="G138" s="180">
        <f t="shared" si="3"/>
        <v>74052.465089083096</v>
      </c>
      <c r="H138" s="180"/>
      <c r="I138" s="180"/>
      <c r="J138" s="180"/>
      <c r="K138" s="180"/>
      <c r="L138" s="180"/>
    </row>
    <row r="139" spans="1:12" ht="12" x14ac:dyDescent="0.25">
      <c r="A139" s="30">
        <v>421</v>
      </c>
      <c r="B139" s="30" t="s">
        <v>185</v>
      </c>
      <c r="C139" s="180">
        <v>719</v>
      </c>
      <c r="D139" s="180">
        <v>2703.3092499897944</v>
      </c>
      <c r="E139" s="180">
        <f t="shared" si="2"/>
        <v>2013.1999999999998</v>
      </c>
      <c r="F139" s="180"/>
      <c r="G139" s="180">
        <f t="shared" si="3"/>
        <v>4716.5092499897946</v>
      </c>
      <c r="H139" s="180"/>
      <c r="I139" s="180"/>
      <c r="J139" s="180"/>
      <c r="K139" s="180"/>
      <c r="L139" s="180"/>
    </row>
    <row r="140" spans="1:12" ht="12" x14ac:dyDescent="0.25">
      <c r="A140" s="30">
        <v>422</v>
      </c>
      <c r="B140" s="30" t="s">
        <v>186</v>
      </c>
      <c r="C140" s="180">
        <v>10884</v>
      </c>
      <c r="D140" s="180">
        <v>50184.355612918604</v>
      </c>
      <c r="E140" s="180">
        <f t="shared" si="2"/>
        <v>30475.199999999997</v>
      </c>
      <c r="G140" s="180">
        <f t="shared" si="3"/>
        <v>80659.555612918601</v>
      </c>
    </row>
    <row r="141" spans="1:12" ht="12" x14ac:dyDescent="0.25">
      <c r="A141" s="30">
        <v>423</v>
      </c>
      <c r="B141" s="30" t="s">
        <v>187</v>
      </c>
      <c r="C141" s="180">
        <v>19994</v>
      </c>
      <c r="D141" s="180">
        <v>112824.80543040222</v>
      </c>
      <c r="E141" s="180">
        <f t="shared" ref="E141:E204" si="4">C141*$E$7</f>
        <v>55983.199999999997</v>
      </c>
      <c r="F141" s="180"/>
      <c r="G141" s="180">
        <f t="shared" ref="G141:G204" si="5">SUM(D141:E141)</f>
        <v>168808.00543040223</v>
      </c>
      <c r="H141" s="180"/>
      <c r="I141" s="180"/>
      <c r="J141" s="180"/>
      <c r="K141" s="180"/>
      <c r="L141" s="180"/>
    </row>
    <row r="142" spans="1:12" ht="12" x14ac:dyDescent="0.25">
      <c r="A142" s="30">
        <v>425</v>
      </c>
      <c r="B142" s="30" t="s">
        <v>188</v>
      </c>
      <c r="C142" s="180">
        <v>10191</v>
      </c>
      <c r="D142" s="180">
        <v>49908.773172533001</v>
      </c>
      <c r="E142" s="180">
        <f t="shared" si="4"/>
        <v>28534.799999999999</v>
      </c>
      <c r="F142" s="180"/>
      <c r="G142" s="180">
        <f t="shared" si="5"/>
        <v>78443.573172532997</v>
      </c>
      <c r="H142" s="180"/>
      <c r="I142" s="180"/>
      <c r="J142" s="180"/>
      <c r="K142" s="180"/>
      <c r="L142" s="180"/>
    </row>
    <row r="143" spans="1:12" ht="12" x14ac:dyDescent="0.25">
      <c r="A143" s="30">
        <v>426</v>
      </c>
      <c r="B143" s="30" t="s">
        <v>189</v>
      </c>
      <c r="C143" s="180">
        <v>12084</v>
      </c>
      <c r="D143" s="180">
        <v>58659.850001396437</v>
      </c>
      <c r="E143" s="180">
        <f t="shared" si="4"/>
        <v>33835.199999999997</v>
      </c>
      <c r="F143" s="180"/>
      <c r="G143" s="180">
        <f t="shared" si="5"/>
        <v>92495.050001396434</v>
      </c>
      <c r="H143" s="180"/>
      <c r="I143" s="180"/>
      <c r="J143" s="180"/>
      <c r="K143" s="180"/>
      <c r="L143" s="180"/>
    </row>
    <row r="144" spans="1:12" ht="12" x14ac:dyDescent="0.25">
      <c r="A144" s="30">
        <v>430</v>
      </c>
      <c r="B144" s="30" t="s">
        <v>190</v>
      </c>
      <c r="C144" s="180">
        <v>15875</v>
      </c>
      <c r="D144" s="180">
        <v>75015.260495042952</v>
      </c>
      <c r="E144" s="180">
        <f t="shared" si="4"/>
        <v>44450</v>
      </c>
      <c r="F144" s="180"/>
      <c r="G144" s="180">
        <f t="shared" si="5"/>
        <v>119465.26049504295</v>
      </c>
      <c r="H144" s="180"/>
      <c r="I144" s="180"/>
      <c r="J144" s="180"/>
      <c r="K144" s="180"/>
      <c r="L144" s="180"/>
    </row>
    <row r="145" spans="1:12" ht="12" x14ac:dyDescent="0.25">
      <c r="A145" s="30">
        <v>433</v>
      </c>
      <c r="B145" s="30" t="s">
        <v>191</v>
      </c>
      <c r="C145" s="180">
        <v>7828</v>
      </c>
      <c r="D145" s="180">
        <v>39152.410217995515</v>
      </c>
      <c r="E145" s="180">
        <f t="shared" si="4"/>
        <v>21918.399999999998</v>
      </c>
      <c r="F145" s="180"/>
      <c r="G145" s="180">
        <f t="shared" si="5"/>
        <v>61070.810217995517</v>
      </c>
      <c r="H145" s="180"/>
      <c r="I145" s="180"/>
      <c r="J145" s="180"/>
      <c r="K145" s="180"/>
      <c r="L145" s="180"/>
    </row>
    <row r="146" spans="1:12" ht="12" x14ac:dyDescent="0.25">
      <c r="A146" s="30">
        <v>434</v>
      </c>
      <c r="B146" s="30" t="s">
        <v>192</v>
      </c>
      <c r="C146" s="30">
        <v>14772</v>
      </c>
      <c r="D146" s="30">
        <v>76944.569367478631</v>
      </c>
      <c r="E146" s="180">
        <f t="shared" si="4"/>
        <v>41361.599999999999</v>
      </c>
      <c r="F146" s="180"/>
      <c r="G146" s="180">
        <f t="shared" si="5"/>
        <v>118306.16936747864</v>
      </c>
      <c r="H146" s="180"/>
      <c r="I146" s="180"/>
      <c r="J146" s="180"/>
      <c r="K146" s="180"/>
      <c r="L146" s="180"/>
    </row>
    <row r="147" spans="1:12" ht="12" x14ac:dyDescent="0.25">
      <c r="A147" s="30">
        <v>435</v>
      </c>
      <c r="B147" s="30" t="s">
        <v>193</v>
      </c>
      <c r="C147" s="180">
        <v>690</v>
      </c>
      <c r="D147" s="180">
        <v>2594.3991865332227</v>
      </c>
      <c r="E147" s="180">
        <f t="shared" si="4"/>
        <v>1931.9999999999998</v>
      </c>
      <c r="F147" s="180"/>
      <c r="G147" s="180">
        <f t="shared" si="5"/>
        <v>4526.3991865332227</v>
      </c>
      <c r="H147" s="180"/>
      <c r="I147" s="180"/>
      <c r="J147" s="180"/>
      <c r="K147" s="180"/>
      <c r="L147" s="180"/>
    </row>
    <row r="148" spans="1:12" ht="12" x14ac:dyDescent="0.25">
      <c r="A148" s="30">
        <v>436</v>
      </c>
      <c r="B148" s="30" t="s">
        <v>194</v>
      </c>
      <c r="C148" s="180">
        <v>2020</v>
      </c>
      <c r="D148" s="180">
        <v>8461.7363453238668</v>
      </c>
      <c r="E148" s="180">
        <f t="shared" si="4"/>
        <v>5656</v>
      </c>
      <c r="G148" s="180">
        <f t="shared" si="5"/>
        <v>14117.736345323867</v>
      </c>
    </row>
    <row r="149" spans="1:12" ht="12" x14ac:dyDescent="0.25">
      <c r="A149" s="30">
        <v>440</v>
      </c>
      <c r="B149" s="30" t="s">
        <v>195</v>
      </c>
      <c r="C149" s="180">
        <v>5417</v>
      </c>
      <c r="D149" s="180">
        <v>22755.991608611566</v>
      </c>
      <c r="E149" s="180">
        <f t="shared" si="4"/>
        <v>15167.599999999999</v>
      </c>
      <c r="F149" s="180"/>
      <c r="G149" s="180">
        <f t="shared" si="5"/>
        <v>37923.591608611561</v>
      </c>
      <c r="H149" s="180"/>
      <c r="I149" s="180"/>
      <c r="J149" s="180"/>
      <c r="K149" s="180"/>
      <c r="L149" s="180"/>
    </row>
    <row r="150" spans="1:12" ht="12" x14ac:dyDescent="0.25">
      <c r="A150" s="30">
        <v>441</v>
      </c>
      <c r="B150" s="30" t="s">
        <v>196</v>
      </c>
      <c r="C150" s="180">
        <v>4636</v>
      </c>
      <c r="D150" s="180">
        <v>21253.354749524711</v>
      </c>
      <c r="E150" s="180">
        <f t="shared" si="4"/>
        <v>12980.8</v>
      </c>
      <c r="F150" s="180"/>
      <c r="G150" s="180">
        <f t="shared" si="5"/>
        <v>34234.154749524707</v>
      </c>
      <c r="H150" s="180"/>
      <c r="I150" s="180"/>
      <c r="J150" s="180"/>
      <c r="K150" s="180"/>
      <c r="L150" s="180"/>
    </row>
    <row r="151" spans="1:12" ht="12" x14ac:dyDescent="0.25">
      <c r="A151" s="30">
        <v>444</v>
      </c>
      <c r="B151" s="30" t="s">
        <v>197</v>
      </c>
      <c r="C151" s="180">
        <v>45965</v>
      </c>
      <c r="D151" s="180">
        <v>270765.88232868264</v>
      </c>
      <c r="E151" s="180">
        <f t="shared" si="4"/>
        <v>128701.99999999999</v>
      </c>
      <c r="F151" s="180"/>
      <c r="G151" s="180">
        <f t="shared" si="5"/>
        <v>399467.88232868264</v>
      </c>
      <c r="H151" s="180"/>
      <c r="I151" s="180"/>
      <c r="J151" s="180"/>
      <c r="K151" s="180"/>
      <c r="L151" s="180"/>
    </row>
    <row r="152" spans="1:12" ht="12" x14ac:dyDescent="0.25">
      <c r="A152" s="30">
        <v>445</v>
      </c>
      <c r="B152" s="30" t="s">
        <v>198</v>
      </c>
      <c r="C152" s="180">
        <v>15132</v>
      </c>
      <c r="D152" s="180">
        <v>89406.371199851405</v>
      </c>
      <c r="E152" s="180">
        <f t="shared" si="4"/>
        <v>42369.599999999999</v>
      </c>
      <c r="F152" s="180"/>
      <c r="G152" s="180">
        <f t="shared" si="5"/>
        <v>131775.9711998514</v>
      </c>
      <c r="H152" s="180"/>
      <c r="I152" s="180"/>
      <c r="J152" s="180"/>
      <c r="K152" s="180"/>
      <c r="L152" s="180"/>
    </row>
    <row r="153" spans="1:12" ht="12" x14ac:dyDescent="0.25">
      <c r="A153" s="30">
        <v>475</v>
      </c>
      <c r="B153" s="30" t="s">
        <v>199</v>
      </c>
      <c r="C153" s="180">
        <v>5475</v>
      </c>
      <c r="D153" s="180">
        <v>27457.420170072524</v>
      </c>
      <c r="E153" s="180">
        <f t="shared" si="4"/>
        <v>15329.999999999998</v>
      </c>
      <c r="F153" s="180"/>
      <c r="G153" s="180">
        <f t="shared" si="5"/>
        <v>42787.420170072524</v>
      </c>
      <c r="H153" s="180"/>
      <c r="I153" s="180"/>
      <c r="J153" s="180"/>
      <c r="K153" s="180"/>
      <c r="L153" s="180"/>
    </row>
    <row r="154" spans="1:12" ht="12" x14ac:dyDescent="0.25">
      <c r="A154" s="30">
        <v>480</v>
      </c>
      <c r="B154" s="30" t="s">
        <v>200</v>
      </c>
      <c r="C154" s="180">
        <v>2013</v>
      </c>
      <c r="D154" s="180">
        <v>9521.4774651400403</v>
      </c>
      <c r="E154" s="180">
        <f t="shared" si="4"/>
        <v>5636.4</v>
      </c>
      <c r="F154" s="180"/>
      <c r="G154" s="180">
        <f t="shared" si="5"/>
        <v>15157.87746514004</v>
      </c>
      <c r="H154" s="180"/>
      <c r="I154" s="180"/>
      <c r="J154" s="180"/>
      <c r="K154" s="180"/>
      <c r="L154" s="180"/>
    </row>
    <row r="155" spans="1:12" ht="12" x14ac:dyDescent="0.25">
      <c r="A155" s="30">
        <v>481</v>
      </c>
      <c r="B155" s="30" t="s">
        <v>201</v>
      </c>
      <c r="C155" s="180">
        <v>9534</v>
      </c>
      <c r="D155" s="180">
        <v>58223.17524975272</v>
      </c>
      <c r="E155" s="180">
        <f t="shared" si="4"/>
        <v>26695.199999999997</v>
      </c>
      <c r="F155" s="180"/>
      <c r="G155" s="180">
        <f t="shared" si="5"/>
        <v>84918.375249752717</v>
      </c>
      <c r="H155" s="180"/>
      <c r="I155" s="180"/>
      <c r="J155" s="180"/>
      <c r="K155" s="180"/>
      <c r="L155" s="180"/>
    </row>
    <row r="156" spans="1:12" ht="12" x14ac:dyDescent="0.25">
      <c r="A156" s="30">
        <v>483</v>
      </c>
      <c r="B156" s="30" t="s">
        <v>202</v>
      </c>
      <c r="C156" s="180">
        <v>1089</v>
      </c>
      <c r="D156" s="180">
        <v>3516.5660973528907</v>
      </c>
      <c r="E156" s="180">
        <f t="shared" si="4"/>
        <v>3049.2</v>
      </c>
      <c r="F156" s="180"/>
      <c r="G156" s="180">
        <f t="shared" si="5"/>
        <v>6565.7660973528909</v>
      </c>
      <c r="H156" s="180"/>
      <c r="I156" s="180"/>
      <c r="J156" s="180"/>
      <c r="K156" s="180"/>
      <c r="L156" s="180"/>
    </row>
    <row r="157" spans="1:12" ht="12" x14ac:dyDescent="0.25">
      <c r="A157" s="30">
        <v>484</v>
      </c>
      <c r="B157" s="30" t="s">
        <v>203</v>
      </c>
      <c r="C157" s="180">
        <v>3067</v>
      </c>
      <c r="D157" s="180">
        <v>13081.840933247911</v>
      </c>
      <c r="E157" s="180">
        <f t="shared" si="4"/>
        <v>8587.6</v>
      </c>
      <c r="F157" s="180"/>
      <c r="G157" s="180">
        <f t="shared" si="5"/>
        <v>21669.440933247912</v>
      </c>
      <c r="H157" s="180"/>
      <c r="I157" s="180"/>
      <c r="J157" s="180"/>
      <c r="K157" s="180"/>
      <c r="L157" s="180"/>
    </row>
    <row r="158" spans="1:12" ht="12" x14ac:dyDescent="0.25">
      <c r="A158" s="30">
        <v>489</v>
      </c>
      <c r="B158" s="30" t="s">
        <v>204</v>
      </c>
      <c r="C158" s="180">
        <v>1857</v>
      </c>
      <c r="D158" s="180">
        <v>7187.3283723929526</v>
      </c>
      <c r="E158" s="180">
        <f t="shared" si="4"/>
        <v>5199.5999999999995</v>
      </c>
      <c r="F158" s="180"/>
      <c r="G158" s="180">
        <f t="shared" si="5"/>
        <v>12386.928372392951</v>
      </c>
      <c r="H158" s="180"/>
      <c r="I158" s="180"/>
      <c r="J158" s="180"/>
      <c r="K158" s="180"/>
      <c r="L158" s="180"/>
    </row>
    <row r="159" spans="1:12" ht="12" x14ac:dyDescent="0.25">
      <c r="A159" s="30">
        <v>491</v>
      </c>
      <c r="B159" s="30" t="s">
        <v>205</v>
      </c>
      <c r="C159" s="180">
        <v>53134</v>
      </c>
      <c r="D159" s="180">
        <v>295433.96036561433</v>
      </c>
      <c r="E159" s="180">
        <f t="shared" si="4"/>
        <v>148775.19999999998</v>
      </c>
      <c r="F159" s="180"/>
      <c r="G159" s="180">
        <f t="shared" si="5"/>
        <v>444209.16036561434</v>
      </c>
      <c r="H159" s="180"/>
      <c r="I159" s="180"/>
      <c r="J159" s="180"/>
      <c r="K159" s="180"/>
      <c r="L159" s="180"/>
    </row>
    <row r="160" spans="1:12" ht="12" x14ac:dyDescent="0.25">
      <c r="A160" s="30">
        <v>494</v>
      </c>
      <c r="B160" s="30" t="s">
        <v>206</v>
      </c>
      <c r="C160" s="180">
        <v>8908</v>
      </c>
      <c r="D160" s="180">
        <v>41655.650701365019</v>
      </c>
      <c r="E160" s="180">
        <f t="shared" si="4"/>
        <v>24942.399999999998</v>
      </c>
      <c r="F160" s="180"/>
      <c r="G160" s="180">
        <f t="shared" si="5"/>
        <v>66598.05070136502</v>
      </c>
      <c r="H160" s="180"/>
      <c r="I160" s="180"/>
      <c r="J160" s="180"/>
      <c r="K160" s="180"/>
      <c r="L160" s="180"/>
    </row>
    <row r="161" spans="1:12" ht="12" x14ac:dyDescent="0.25">
      <c r="A161" s="30">
        <v>495</v>
      </c>
      <c r="B161" s="30" t="s">
        <v>207</v>
      </c>
      <c r="C161" s="180">
        <v>1566</v>
      </c>
      <c r="D161" s="180">
        <v>6227.7173074895863</v>
      </c>
      <c r="E161" s="180">
        <f t="shared" si="4"/>
        <v>4384.7999999999993</v>
      </c>
      <c r="F161" s="180"/>
      <c r="G161" s="180">
        <f t="shared" si="5"/>
        <v>10612.517307489587</v>
      </c>
      <c r="H161" s="180"/>
      <c r="I161" s="180"/>
      <c r="J161" s="180"/>
      <c r="K161" s="180"/>
      <c r="L161" s="180"/>
    </row>
    <row r="162" spans="1:12" ht="12" x14ac:dyDescent="0.25">
      <c r="A162" s="30">
        <v>498</v>
      </c>
      <c r="B162" s="30" t="s">
        <v>208</v>
      </c>
      <c r="C162" s="180">
        <v>2308</v>
      </c>
      <c r="D162" s="180">
        <v>11485.543908605718</v>
      </c>
      <c r="E162" s="180">
        <f t="shared" si="4"/>
        <v>6462.4</v>
      </c>
      <c r="F162" s="180"/>
      <c r="G162" s="180">
        <f t="shared" si="5"/>
        <v>17947.943908605717</v>
      </c>
      <c r="H162" s="180"/>
      <c r="I162" s="180"/>
      <c r="J162" s="180"/>
      <c r="K162" s="180"/>
      <c r="L162" s="180"/>
    </row>
    <row r="163" spans="1:12" ht="12" x14ac:dyDescent="0.25">
      <c r="A163" s="30">
        <v>499</v>
      </c>
      <c r="B163" s="30" t="s">
        <v>209</v>
      </c>
      <c r="C163" s="180">
        <v>19448</v>
      </c>
      <c r="D163" s="180">
        <v>112655.22712576951</v>
      </c>
      <c r="E163" s="180">
        <f t="shared" si="4"/>
        <v>54454.399999999994</v>
      </c>
      <c r="F163" s="180"/>
      <c r="G163" s="180">
        <f t="shared" si="5"/>
        <v>167109.6271257695</v>
      </c>
      <c r="H163" s="180"/>
      <c r="I163" s="180"/>
      <c r="J163" s="180"/>
      <c r="K163" s="180"/>
      <c r="L163" s="180"/>
    </row>
    <row r="164" spans="1:12" ht="12" x14ac:dyDescent="0.25">
      <c r="A164" s="30">
        <v>500</v>
      </c>
      <c r="B164" s="30" t="s">
        <v>210</v>
      </c>
      <c r="C164" s="180">
        <v>10164</v>
      </c>
      <c r="D164" s="180">
        <v>57455.76454551387</v>
      </c>
      <c r="E164" s="180">
        <f t="shared" si="4"/>
        <v>28459.199999999997</v>
      </c>
      <c r="F164" s="180"/>
      <c r="G164" s="180">
        <f t="shared" si="5"/>
        <v>85914.964545513867</v>
      </c>
      <c r="H164" s="180"/>
      <c r="I164" s="180"/>
      <c r="J164" s="180"/>
      <c r="K164" s="180"/>
      <c r="L164" s="180"/>
    </row>
    <row r="165" spans="1:12" ht="12" x14ac:dyDescent="0.25">
      <c r="A165" s="30">
        <v>503</v>
      </c>
      <c r="B165" s="30" t="s">
        <v>211</v>
      </c>
      <c r="C165" s="180">
        <v>7654</v>
      </c>
      <c r="D165" s="180">
        <v>39754.844188344447</v>
      </c>
      <c r="E165" s="180">
        <f t="shared" si="4"/>
        <v>21431.199999999997</v>
      </c>
      <c r="F165" s="180"/>
      <c r="G165" s="180">
        <f t="shared" si="5"/>
        <v>61186.044188344444</v>
      </c>
      <c r="H165" s="180"/>
      <c r="I165" s="180"/>
      <c r="J165" s="180"/>
      <c r="K165" s="180"/>
      <c r="L165" s="180"/>
    </row>
    <row r="166" spans="1:12" ht="12" x14ac:dyDescent="0.25">
      <c r="A166" s="30">
        <v>504</v>
      </c>
      <c r="B166" s="30" t="s">
        <v>212</v>
      </c>
      <c r="C166" s="180">
        <v>1882</v>
      </c>
      <c r="D166" s="180">
        <v>8796.8016323940574</v>
      </c>
      <c r="E166" s="180">
        <f t="shared" si="4"/>
        <v>5269.5999999999995</v>
      </c>
      <c r="F166" s="180"/>
      <c r="G166" s="180">
        <f t="shared" si="5"/>
        <v>14066.401632394056</v>
      </c>
      <c r="H166" s="180"/>
      <c r="I166" s="180"/>
      <c r="J166" s="180"/>
      <c r="K166" s="180"/>
      <c r="L166" s="180"/>
    </row>
    <row r="167" spans="1:12" ht="12" x14ac:dyDescent="0.25">
      <c r="A167" s="30">
        <v>505</v>
      </c>
      <c r="B167" s="30" t="s">
        <v>213</v>
      </c>
      <c r="C167" s="180">
        <v>20721</v>
      </c>
      <c r="D167" s="180">
        <v>113642.18626831271</v>
      </c>
      <c r="E167" s="180">
        <f t="shared" si="4"/>
        <v>58018.799999999996</v>
      </c>
      <c r="F167" s="180"/>
      <c r="G167" s="180">
        <f t="shared" si="5"/>
        <v>171660.9862683127</v>
      </c>
      <c r="H167" s="180"/>
      <c r="I167" s="180"/>
      <c r="J167" s="180"/>
      <c r="K167" s="180"/>
      <c r="L167" s="180"/>
    </row>
    <row r="168" spans="1:12" ht="12" x14ac:dyDescent="0.25">
      <c r="A168" s="30">
        <v>507</v>
      </c>
      <c r="B168" s="30" t="s">
        <v>214</v>
      </c>
      <c r="C168" s="180">
        <v>5791</v>
      </c>
      <c r="D168" s="180">
        <v>25833.986634261397</v>
      </c>
      <c r="E168" s="180">
        <f t="shared" si="4"/>
        <v>16214.8</v>
      </c>
      <c r="F168" s="180"/>
      <c r="G168" s="180">
        <f t="shared" si="5"/>
        <v>42048.7866342614</v>
      </c>
      <c r="H168" s="180"/>
      <c r="I168" s="180"/>
      <c r="J168" s="180"/>
      <c r="K168" s="180"/>
      <c r="L168" s="180"/>
    </row>
    <row r="169" spans="1:12" ht="12" x14ac:dyDescent="0.25">
      <c r="A169" s="30">
        <v>508</v>
      </c>
      <c r="B169" s="30" t="s">
        <v>215</v>
      </c>
      <c r="C169" s="180">
        <v>9855</v>
      </c>
      <c r="D169" s="180">
        <v>54866.976537367853</v>
      </c>
      <c r="E169" s="180">
        <f t="shared" si="4"/>
        <v>27594</v>
      </c>
      <c r="F169" s="180"/>
      <c r="G169" s="180">
        <f t="shared" si="5"/>
        <v>82460.976537367853</v>
      </c>
      <c r="H169" s="180"/>
      <c r="I169" s="180"/>
      <c r="J169" s="180"/>
      <c r="K169" s="180"/>
      <c r="L169" s="180"/>
    </row>
    <row r="170" spans="1:12" ht="12" x14ac:dyDescent="0.25">
      <c r="A170" s="30">
        <v>529</v>
      </c>
      <c r="B170" s="30" t="s">
        <v>216</v>
      </c>
      <c r="C170" s="180">
        <v>19314</v>
      </c>
      <c r="D170" s="180">
        <v>120218.30688435624</v>
      </c>
      <c r="E170" s="180">
        <f t="shared" si="4"/>
        <v>54079.199999999997</v>
      </c>
      <c r="F170" s="180"/>
      <c r="G170" s="180">
        <f t="shared" si="5"/>
        <v>174297.50688435623</v>
      </c>
      <c r="H170" s="180"/>
      <c r="I170" s="180"/>
      <c r="J170" s="180"/>
      <c r="K170" s="180"/>
      <c r="L170" s="180"/>
    </row>
    <row r="171" spans="1:12" ht="12" x14ac:dyDescent="0.25">
      <c r="A171" s="30">
        <v>531</v>
      </c>
      <c r="B171" s="30" t="s">
        <v>217</v>
      </c>
      <c r="C171" s="180">
        <v>5329</v>
      </c>
      <c r="D171" s="180">
        <v>27565.723535560977</v>
      </c>
      <c r="E171" s="180">
        <f t="shared" si="4"/>
        <v>14921.199999999999</v>
      </c>
      <c r="F171" s="180"/>
      <c r="G171" s="180">
        <f t="shared" si="5"/>
        <v>42486.923535560978</v>
      </c>
      <c r="H171" s="180"/>
      <c r="I171" s="180"/>
      <c r="J171" s="180"/>
      <c r="K171" s="180"/>
      <c r="L171" s="180"/>
    </row>
    <row r="172" spans="1:12" ht="12" x14ac:dyDescent="0.25">
      <c r="A172" s="30">
        <v>535</v>
      </c>
      <c r="B172" s="30" t="s">
        <v>218</v>
      </c>
      <c r="C172" s="180">
        <v>10639</v>
      </c>
      <c r="D172" s="180">
        <v>45162.942097984764</v>
      </c>
      <c r="E172" s="180">
        <f t="shared" si="4"/>
        <v>29789.199999999997</v>
      </c>
      <c r="F172" s="180"/>
      <c r="G172" s="180">
        <f t="shared" si="5"/>
        <v>74952.142097984761</v>
      </c>
      <c r="H172" s="180"/>
      <c r="I172" s="180"/>
      <c r="J172" s="180"/>
      <c r="K172" s="180"/>
      <c r="L172" s="180"/>
    </row>
    <row r="173" spans="1:12" ht="12" x14ac:dyDescent="0.25">
      <c r="A173" s="30">
        <v>536</v>
      </c>
      <c r="B173" s="30" t="s">
        <v>219</v>
      </c>
      <c r="C173" s="180">
        <v>33929</v>
      </c>
      <c r="D173" s="180">
        <v>200561.18602575047</v>
      </c>
      <c r="E173" s="180">
        <f t="shared" si="4"/>
        <v>95001.2</v>
      </c>
      <c r="F173" s="180"/>
      <c r="G173" s="180">
        <f t="shared" si="5"/>
        <v>295562.38602575049</v>
      </c>
      <c r="H173" s="180"/>
      <c r="I173" s="180"/>
      <c r="J173" s="180"/>
      <c r="K173" s="180"/>
      <c r="L173" s="180"/>
    </row>
    <row r="174" spans="1:12" ht="12" x14ac:dyDescent="0.25">
      <c r="A174" s="30">
        <v>538</v>
      </c>
      <c r="B174" s="30" t="s">
        <v>220</v>
      </c>
      <c r="C174" s="180">
        <v>4715</v>
      </c>
      <c r="D174" s="180">
        <v>25976.218416890089</v>
      </c>
      <c r="E174" s="180">
        <f t="shared" si="4"/>
        <v>13202</v>
      </c>
      <c r="F174" s="180"/>
      <c r="G174" s="180">
        <f t="shared" si="5"/>
        <v>39178.218416890086</v>
      </c>
      <c r="H174" s="180"/>
      <c r="I174" s="180"/>
      <c r="J174" s="180"/>
      <c r="K174" s="180"/>
      <c r="L174" s="180"/>
    </row>
    <row r="175" spans="1:12" ht="12" x14ac:dyDescent="0.25">
      <c r="A175" s="30">
        <v>541</v>
      </c>
      <c r="B175" s="30" t="s">
        <v>221</v>
      </c>
      <c r="C175" s="180">
        <v>9552</v>
      </c>
      <c r="D175" s="180">
        <v>39525.681920699099</v>
      </c>
      <c r="E175" s="180">
        <f t="shared" si="4"/>
        <v>26745.599999999999</v>
      </c>
      <c r="F175" s="180"/>
      <c r="G175" s="180">
        <f t="shared" si="5"/>
        <v>66271.281920699097</v>
      </c>
      <c r="H175" s="180"/>
      <c r="I175" s="180"/>
      <c r="J175" s="180"/>
      <c r="K175" s="180"/>
      <c r="L175" s="180"/>
    </row>
    <row r="176" spans="1:12" ht="12" x14ac:dyDescent="0.25">
      <c r="A176" s="30">
        <v>543</v>
      </c>
      <c r="B176" s="30" t="s">
        <v>222</v>
      </c>
      <c r="C176" s="180">
        <v>42993</v>
      </c>
      <c r="D176" s="180">
        <v>278176.68867545045</v>
      </c>
      <c r="E176" s="180">
        <f t="shared" si="4"/>
        <v>120380.4</v>
      </c>
      <c r="F176" s="180"/>
      <c r="G176" s="180">
        <f t="shared" si="5"/>
        <v>398557.08867545042</v>
      </c>
      <c r="H176" s="180"/>
      <c r="I176" s="180"/>
      <c r="J176" s="180"/>
      <c r="K176" s="180"/>
      <c r="L176" s="180"/>
    </row>
    <row r="177" spans="1:12" ht="12" x14ac:dyDescent="0.25">
      <c r="A177" s="30">
        <v>545</v>
      </c>
      <c r="B177" s="30" t="s">
        <v>223</v>
      </c>
      <c r="C177" s="180">
        <v>9479</v>
      </c>
      <c r="D177" s="180">
        <v>41741.76603321427</v>
      </c>
      <c r="E177" s="180">
        <f t="shared" si="4"/>
        <v>26541.199999999997</v>
      </c>
      <c r="F177" s="180"/>
      <c r="G177" s="180">
        <f t="shared" si="5"/>
        <v>68282.966033214267</v>
      </c>
      <c r="H177" s="180"/>
      <c r="I177" s="180"/>
      <c r="J177" s="180"/>
      <c r="K177" s="180"/>
      <c r="L177" s="180"/>
    </row>
    <row r="178" spans="1:12" ht="12" x14ac:dyDescent="0.25">
      <c r="A178" s="30">
        <v>560</v>
      </c>
      <c r="B178" s="30" t="s">
        <v>224</v>
      </c>
      <c r="C178" s="180">
        <v>16003</v>
      </c>
      <c r="D178" s="180">
        <v>77943.124219392019</v>
      </c>
      <c r="E178" s="180">
        <f t="shared" si="4"/>
        <v>44808.399999999994</v>
      </c>
      <c r="F178" s="180"/>
      <c r="G178" s="180">
        <f t="shared" si="5"/>
        <v>122751.52421939201</v>
      </c>
      <c r="H178" s="180"/>
      <c r="I178" s="180"/>
      <c r="J178" s="180"/>
      <c r="K178" s="180"/>
      <c r="L178" s="180"/>
    </row>
    <row r="179" spans="1:12" ht="12" x14ac:dyDescent="0.25">
      <c r="A179" s="30">
        <v>561</v>
      </c>
      <c r="B179" s="30" t="s">
        <v>225</v>
      </c>
      <c r="C179" s="180">
        <v>1329</v>
      </c>
      <c r="D179" s="180">
        <v>5662.6683770633554</v>
      </c>
      <c r="E179" s="180">
        <f t="shared" si="4"/>
        <v>3721.2</v>
      </c>
      <c r="F179" s="180"/>
      <c r="G179" s="180">
        <f t="shared" si="5"/>
        <v>9383.8683770633543</v>
      </c>
      <c r="H179" s="180"/>
      <c r="I179" s="180"/>
      <c r="J179" s="180"/>
      <c r="K179" s="180"/>
      <c r="L179" s="180"/>
    </row>
    <row r="180" spans="1:12" ht="12" x14ac:dyDescent="0.25">
      <c r="A180" s="30">
        <v>562</v>
      </c>
      <c r="B180" s="30" t="s">
        <v>226</v>
      </c>
      <c r="C180" s="180">
        <v>9158</v>
      </c>
      <c r="D180" s="180">
        <v>45651.43507864917</v>
      </c>
      <c r="E180" s="180">
        <f t="shared" si="4"/>
        <v>25642.399999999998</v>
      </c>
      <c r="F180" s="180"/>
      <c r="G180" s="180">
        <f t="shared" si="5"/>
        <v>71293.835078649165</v>
      </c>
      <c r="H180" s="180"/>
      <c r="I180" s="180"/>
      <c r="J180" s="180"/>
      <c r="K180" s="180"/>
      <c r="L180" s="180"/>
    </row>
    <row r="181" spans="1:12" ht="12" x14ac:dyDescent="0.25">
      <c r="A181" s="30">
        <v>563</v>
      </c>
      <c r="B181" s="30" t="s">
        <v>227</v>
      </c>
      <c r="C181" s="180">
        <v>7288</v>
      </c>
      <c r="D181" s="180">
        <v>35014.476506780906</v>
      </c>
      <c r="E181" s="180">
        <f t="shared" si="4"/>
        <v>20406.399999999998</v>
      </c>
      <c r="F181" s="180"/>
      <c r="G181" s="180">
        <f t="shared" si="5"/>
        <v>55420.8765067809</v>
      </c>
      <c r="H181" s="180"/>
      <c r="I181" s="180"/>
      <c r="J181" s="180"/>
      <c r="K181" s="180"/>
      <c r="L181" s="180"/>
    </row>
    <row r="182" spans="1:12" ht="12" x14ac:dyDescent="0.25">
      <c r="A182" s="30">
        <v>564</v>
      </c>
      <c r="B182" s="30" t="s">
        <v>228</v>
      </c>
      <c r="C182" s="180">
        <v>205489</v>
      </c>
      <c r="D182" s="180">
        <v>1112673.0207391384</v>
      </c>
      <c r="E182" s="180">
        <f t="shared" si="4"/>
        <v>575369.19999999995</v>
      </c>
      <c r="F182" s="180"/>
      <c r="G182" s="180">
        <f t="shared" si="5"/>
        <v>1688042.2207391383</v>
      </c>
      <c r="H182" s="180"/>
      <c r="I182" s="180"/>
      <c r="J182" s="180"/>
      <c r="K182" s="180"/>
      <c r="L182" s="180"/>
    </row>
    <row r="183" spans="1:12" ht="12" x14ac:dyDescent="0.25">
      <c r="A183" s="30">
        <v>576</v>
      </c>
      <c r="B183" s="30" t="s">
        <v>229</v>
      </c>
      <c r="C183" s="180">
        <v>2896</v>
      </c>
      <c r="D183" s="180">
        <v>12742.444756066834</v>
      </c>
      <c r="E183" s="180">
        <f t="shared" si="4"/>
        <v>8108.7999999999993</v>
      </c>
      <c r="F183" s="180"/>
      <c r="G183" s="180">
        <f t="shared" si="5"/>
        <v>20851.244756066833</v>
      </c>
      <c r="H183" s="180"/>
      <c r="I183" s="180"/>
      <c r="J183" s="180"/>
      <c r="K183" s="180"/>
      <c r="L183" s="180"/>
    </row>
    <row r="184" spans="1:12" ht="12" x14ac:dyDescent="0.25">
      <c r="A184" s="30">
        <v>577</v>
      </c>
      <c r="B184" s="30" t="s">
        <v>230</v>
      </c>
      <c r="C184" s="180">
        <v>10850</v>
      </c>
      <c r="D184" s="180">
        <v>62660.057051304597</v>
      </c>
      <c r="E184" s="180">
        <f t="shared" si="4"/>
        <v>30379.999999999996</v>
      </c>
      <c r="F184" s="180"/>
      <c r="G184" s="180">
        <f t="shared" si="5"/>
        <v>93040.057051304597</v>
      </c>
      <c r="H184" s="180"/>
      <c r="I184" s="180"/>
      <c r="J184" s="180"/>
      <c r="K184" s="180"/>
      <c r="L184" s="180"/>
    </row>
    <row r="185" spans="1:12" ht="12" x14ac:dyDescent="0.25">
      <c r="A185" s="30">
        <v>578</v>
      </c>
      <c r="B185" s="30" t="s">
        <v>231</v>
      </c>
      <c r="C185" s="180">
        <v>3273</v>
      </c>
      <c r="D185" s="180">
        <v>14288.779425216464</v>
      </c>
      <c r="E185" s="180">
        <f t="shared" si="4"/>
        <v>9164.4</v>
      </c>
      <c r="F185" s="180"/>
      <c r="G185" s="180">
        <f t="shared" si="5"/>
        <v>23453.179425216462</v>
      </c>
      <c r="H185" s="180"/>
      <c r="I185" s="180"/>
      <c r="J185" s="180"/>
      <c r="K185" s="180"/>
      <c r="L185" s="180"/>
    </row>
    <row r="186" spans="1:12" ht="12" x14ac:dyDescent="0.25">
      <c r="A186" s="30">
        <v>580</v>
      </c>
      <c r="B186" s="30" t="s">
        <v>232</v>
      </c>
      <c r="C186" s="180">
        <v>4734</v>
      </c>
      <c r="D186" s="180">
        <v>20267.430104798921</v>
      </c>
      <c r="E186" s="180">
        <f t="shared" si="4"/>
        <v>13255.199999999999</v>
      </c>
      <c r="F186" s="180"/>
      <c r="G186" s="180">
        <f t="shared" si="5"/>
        <v>33522.630104798918</v>
      </c>
      <c r="H186" s="180"/>
      <c r="I186" s="180"/>
      <c r="J186" s="180"/>
      <c r="K186" s="180"/>
      <c r="L186" s="180"/>
    </row>
    <row r="187" spans="1:12" ht="12" x14ac:dyDescent="0.25">
      <c r="A187" s="30">
        <v>581</v>
      </c>
      <c r="B187" s="30" t="s">
        <v>233</v>
      </c>
      <c r="C187" s="30">
        <v>6404</v>
      </c>
      <c r="D187" s="30">
        <v>30047.922488887441</v>
      </c>
      <c r="E187" s="180">
        <f t="shared" si="4"/>
        <v>17931.199999999997</v>
      </c>
      <c r="F187" s="180"/>
      <c r="G187" s="180">
        <f t="shared" si="5"/>
        <v>47979.122488887442</v>
      </c>
      <c r="H187" s="180"/>
      <c r="I187" s="180"/>
      <c r="J187" s="180"/>
      <c r="K187" s="180"/>
      <c r="L187" s="180"/>
    </row>
    <row r="188" spans="1:12" ht="12" x14ac:dyDescent="0.25">
      <c r="A188" s="30">
        <v>583</v>
      </c>
      <c r="B188" s="30" t="s">
        <v>234</v>
      </c>
      <c r="C188" s="180">
        <v>939</v>
      </c>
      <c r="D188" s="180">
        <v>4716.7982433199941</v>
      </c>
      <c r="E188" s="180">
        <f t="shared" si="4"/>
        <v>2629.2</v>
      </c>
      <c r="F188" s="180"/>
      <c r="G188" s="180">
        <f t="shared" si="5"/>
        <v>7345.9982433199939</v>
      </c>
      <c r="H188" s="180"/>
      <c r="I188" s="180"/>
      <c r="J188" s="180"/>
      <c r="K188" s="180"/>
      <c r="L188" s="180"/>
    </row>
    <row r="189" spans="1:12" ht="12" x14ac:dyDescent="0.25">
      <c r="A189" s="30">
        <v>584</v>
      </c>
      <c r="B189" s="30" t="s">
        <v>235</v>
      </c>
      <c r="C189" s="180">
        <v>2759</v>
      </c>
      <c r="D189" s="180">
        <v>10302.75355140415</v>
      </c>
      <c r="E189" s="180">
        <f t="shared" si="4"/>
        <v>7725.2</v>
      </c>
      <c r="G189" s="180">
        <f t="shared" si="5"/>
        <v>18027.953551404149</v>
      </c>
    </row>
    <row r="190" spans="1:12" ht="12" x14ac:dyDescent="0.25">
      <c r="A190" s="30">
        <v>588</v>
      </c>
      <c r="B190" s="30" t="s">
        <v>236</v>
      </c>
      <c r="C190" s="180">
        <v>1690</v>
      </c>
      <c r="D190" s="180">
        <v>6462.7769905122259</v>
      </c>
      <c r="E190" s="180">
        <f t="shared" si="4"/>
        <v>4732</v>
      </c>
      <c r="F190" s="180"/>
      <c r="G190" s="180">
        <f t="shared" si="5"/>
        <v>11194.776990512226</v>
      </c>
      <c r="H190" s="180"/>
      <c r="I190" s="180"/>
      <c r="J190" s="180"/>
      <c r="K190" s="180"/>
      <c r="L190" s="180"/>
    </row>
    <row r="191" spans="1:12" ht="12" x14ac:dyDescent="0.25">
      <c r="A191" s="30">
        <v>592</v>
      </c>
      <c r="B191" s="30" t="s">
        <v>237</v>
      </c>
      <c r="C191" s="180">
        <v>3841</v>
      </c>
      <c r="D191" s="180">
        <v>17800.057916431819</v>
      </c>
      <c r="E191" s="180">
        <f t="shared" si="4"/>
        <v>10754.8</v>
      </c>
      <c r="F191" s="180"/>
      <c r="G191" s="180">
        <f t="shared" si="5"/>
        <v>28554.857916431818</v>
      </c>
      <c r="H191" s="180"/>
      <c r="I191" s="180"/>
      <c r="J191" s="180"/>
      <c r="K191" s="180"/>
      <c r="L191" s="180"/>
    </row>
    <row r="192" spans="1:12" ht="12" x14ac:dyDescent="0.25">
      <c r="A192" s="30">
        <v>593</v>
      </c>
      <c r="B192" s="30" t="s">
        <v>238</v>
      </c>
      <c r="C192" s="180">
        <v>17682</v>
      </c>
      <c r="D192" s="180">
        <v>91708.324853756974</v>
      </c>
      <c r="E192" s="180">
        <f t="shared" si="4"/>
        <v>49509.599999999999</v>
      </c>
      <c r="F192" s="180"/>
      <c r="G192" s="180">
        <f t="shared" si="5"/>
        <v>141217.92485375697</v>
      </c>
      <c r="H192" s="180"/>
      <c r="I192" s="180"/>
      <c r="J192" s="180"/>
      <c r="K192" s="180"/>
      <c r="L192" s="180"/>
    </row>
    <row r="193" spans="1:12" ht="12" x14ac:dyDescent="0.25">
      <c r="A193" s="30">
        <v>595</v>
      </c>
      <c r="B193" s="30" t="s">
        <v>239</v>
      </c>
      <c r="C193" s="180">
        <v>4391</v>
      </c>
      <c r="D193" s="180">
        <v>17069.41466469684</v>
      </c>
      <c r="E193" s="180">
        <f t="shared" si="4"/>
        <v>12294.8</v>
      </c>
      <c r="F193" s="180"/>
      <c r="G193" s="180">
        <f t="shared" si="5"/>
        <v>29364.214664696839</v>
      </c>
      <c r="H193" s="180"/>
      <c r="I193" s="180"/>
      <c r="J193" s="180"/>
      <c r="K193" s="180"/>
      <c r="L193" s="180"/>
    </row>
    <row r="194" spans="1:12" ht="12" x14ac:dyDescent="0.25">
      <c r="A194" s="30">
        <v>598</v>
      </c>
      <c r="B194" s="30" t="s">
        <v>240</v>
      </c>
      <c r="C194" s="180">
        <v>19208</v>
      </c>
      <c r="D194" s="180">
        <v>108412.89158369218</v>
      </c>
      <c r="E194" s="180">
        <f t="shared" si="4"/>
        <v>53782.399999999994</v>
      </c>
      <c r="F194" s="180"/>
      <c r="G194" s="180">
        <f t="shared" si="5"/>
        <v>162195.29158369219</v>
      </c>
      <c r="H194" s="180"/>
      <c r="I194" s="180"/>
      <c r="J194" s="180"/>
      <c r="K194" s="180"/>
      <c r="L194" s="180"/>
    </row>
    <row r="195" spans="1:12" ht="12" x14ac:dyDescent="0.25">
      <c r="A195" s="30">
        <v>599</v>
      </c>
      <c r="B195" s="30" t="s">
        <v>241</v>
      </c>
      <c r="C195" s="180">
        <v>11081</v>
      </c>
      <c r="D195" s="180">
        <v>49067.671999704842</v>
      </c>
      <c r="E195" s="180">
        <f t="shared" si="4"/>
        <v>31026.799999999999</v>
      </c>
      <c r="F195" s="180"/>
      <c r="G195" s="180">
        <f t="shared" si="5"/>
        <v>80094.471999704838</v>
      </c>
      <c r="H195" s="180"/>
      <c r="I195" s="180"/>
      <c r="J195" s="180"/>
      <c r="K195" s="180"/>
      <c r="L195" s="180"/>
    </row>
    <row r="196" spans="1:12" ht="12" x14ac:dyDescent="0.25">
      <c r="A196" s="30">
        <v>601</v>
      </c>
      <c r="B196" s="30" t="s">
        <v>242</v>
      </c>
      <c r="C196" s="180">
        <v>4032</v>
      </c>
      <c r="D196" s="180">
        <v>15019.623353971663</v>
      </c>
      <c r="E196" s="180">
        <f t="shared" si="4"/>
        <v>11289.599999999999</v>
      </c>
      <c r="F196" s="180"/>
      <c r="G196" s="180">
        <f t="shared" si="5"/>
        <v>26309.223353971662</v>
      </c>
      <c r="H196" s="180"/>
      <c r="I196" s="180"/>
      <c r="J196" s="180"/>
      <c r="K196" s="180"/>
      <c r="L196" s="180"/>
    </row>
    <row r="197" spans="1:12" ht="12" x14ac:dyDescent="0.25">
      <c r="A197" s="30">
        <v>604</v>
      </c>
      <c r="B197" s="30" t="s">
        <v>243</v>
      </c>
      <c r="C197" s="180">
        <v>19623</v>
      </c>
      <c r="D197" s="180">
        <v>130579.59123332579</v>
      </c>
      <c r="E197" s="180">
        <f t="shared" si="4"/>
        <v>54944.399999999994</v>
      </c>
      <c r="F197" s="180"/>
      <c r="G197" s="180">
        <f t="shared" si="5"/>
        <v>185523.9912333258</v>
      </c>
      <c r="H197" s="180"/>
      <c r="I197" s="180"/>
      <c r="J197" s="180"/>
      <c r="K197" s="180"/>
      <c r="L197" s="180"/>
    </row>
    <row r="198" spans="1:12" ht="12" x14ac:dyDescent="0.25">
      <c r="A198" s="30">
        <v>607</v>
      </c>
      <c r="B198" s="30" t="s">
        <v>244</v>
      </c>
      <c r="C198" s="180">
        <v>4246</v>
      </c>
      <c r="D198" s="180">
        <v>15023.29776576833</v>
      </c>
      <c r="E198" s="180">
        <f t="shared" si="4"/>
        <v>11888.8</v>
      </c>
      <c r="F198" s="180"/>
      <c r="G198" s="180">
        <f t="shared" si="5"/>
        <v>26912.097765768329</v>
      </c>
      <c r="H198" s="180"/>
      <c r="I198" s="180"/>
      <c r="J198" s="180"/>
      <c r="K198" s="180"/>
      <c r="L198" s="180"/>
    </row>
    <row r="199" spans="1:12" ht="12" x14ac:dyDescent="0.25">
      <c r="A199" s="30">
        <v>608</v>
      </c>
      <c r="B199" s="30" t="s">
        <v>245</v>
      </c>
      <c r="C199" s="180">
        <v>2089</v>
      </c>
      <c r="D199" s="180">
        <v>9011.7998359375379</v>
      </c>
      <c r="E199" s="180">
        <f t="shared" si="4"/>
        <v>5849.2</v>
      </c>
      <c r="F199" s="180"/>
      <c r="G199" s="180">
        <f t="shared" si="5"/>
        <v>14860.999835937539</v>
      </c>
      <c r="H199" s="180"/>
      <c r="I199" s="180"/>
      <c r="J199" s="180"/>
      <c r="K199" s="180"/>
      <c r="L199" s="180"/>
    </row>
    <row r="200" spans="1:12" ht="12" x14ac:dyDescent="0.25">
      <c r="A200" s="30">
        <v>609</v>
      </c>
      <c r="B200" s="30" t="s">
        <v>246</v>
      </c>
      <c r="C200" s="180">
        <v>83934</v>
      </c>
      <c r="D200" s="180">
        <v>446208.68352920481</v>
      </c>
      <c r="E200" s="180">
        <f t="shared" si="4"/>
        <v>235015.19999999998</v>
      </c>
      <c r="F200" s="180"/>
      <c r="G200" s="180">
        <f t="shared" si="5"/>
        <v>681223.88352920476</v>
      </c>
      <c r="H200" s="180"/>
      <c r="I200" s="180"/>
      <c r="J200" s="180"/>
      <c r="K200" s="180"/>
      <c r="L200" s="180"/>
    </row>
    <row r="201" spans="1:12" ht="12" x14ac:dyDescent="0.25">
      <c r="A201" s="30">
        <v>611</v>
      </c>
      <c r="B201" s="30" t="s">
        <v>247</v>
      </c>
      <c r="C201" s="180">
        <v>5035</v>
      </c>
      <c r="D201" s="180">
        <v>28055.008334855575</v>
      </c>
      <c r="E201" s="180">
        <f t="shared" si="4"/>
        <v>14098</v>
      </c>
      <c r="F201" s="180"/>
      <c r="G201" s="180">
        <f t="shared" si="5"/>
        <v>42153.008334855578</v>
      </c>
      <c r="H201" s="180"/>
      <c r="I201" s="180"/>
      <c r="J201" s="180"/>
      <c r="K201" s="180"/>
      <c r="L201" s="180"/>
    </row>
    <row r="202" spans="1:12" ht="12" x14ac:dyDescent="0.25">
      <c r="A202" s="30">
        <v>614</v>
      </c>
      <c r="B202" s="30" t="s">
        <v>248</v>
      </c>
      <c r="C202" s="180">
        <v>3183</v>
      </c>
      <c r="D202" s="180">
        <v>12679.662405817151</v>
      </c>
      <c r="E202" s="180">
        <f t="shared" si="4"/>
        <v>8912.4</v>
      </c>
      <c r="F202" s="180"/>
      <c r="G202" s="180">
        <f t="shared" si="5"/>
        <v>21592.062405817152</v>
      </c>
      <c r="H202" s="180"/>
      <c r="I202" s="180"/>
      <c r="J202" s="180"/>
      <c r="K202" s="180"/>
      <c r="L202" s="180"/>
    </row>
    <row r="203" spans="1:12" ht="12" x14ac:dyDescent="0.25">
      <c r="A203" s="30">
        <v>615</v>
      </c>
      <c r="B203" s="30" t="s">
        <v>249</v>
      </c>
      <c r="C203" s="180">
        <v>7873</v>
      </c>
      <c r="D203" s="180">
        <v>28755.861160720058</v>
      </c>
      <c r="E203" s="180">
        <f t="shared" si="4"/>
        <v>22044.399999999998</v>
      </c>
      <c r="F203" s="180"/>
      <c r="G203" s="180">
        <f t="shared" si="5"/>
        <v>50800.261160720052</v>
      </c>
      <c r="H203" s="180"/>
      <c r="I203" s="180"/>
      <c r="J203" s="180"/>
      <c r="K203" s="180"/>
      <c r="L203" s="180"/>
    </row>
    <row r="204" spans="1:12" ht="12" x14ac:dyDescent="0.25">
      <c r="A204" s="30">
        <v>616</v>
      </c>
      <c r="B204" s="30" t="s">
        <v>250</v>
      </c>
      <c r="C204" s="180">
        <v>1860</v>
      </c>
      <c r="D204" s="180">
        <v>9542.8487899760112</v>
      </c>
      <c r="E204" s="180">
        <f t="shared" si="4"/>
        <v>5208</v>
      </c>
      <c r="F204" s="180"/>
      <c r="G204" s="180">
        <f t="shared" si="5"/>
        <v>14750.848789976011</v>
      </c>
      <c r="H204" s="180"/>
      <c r="I204" s="180"/>
      <c r="J204" s="180"/>
      <c r="K204" s="180"/>
      <c r="L204" s="180"/>
    </row>
    <row r="205" spans="1:12" ht="12" x14ac:dyDescent="0.25">
      <c r="A205" s="30">
        <v>619</v>
      </c>
      <c r="B205" s="30" t="s">
        <v>251</v>
      </c>
      <c r="C205" s="180">
        <v>2828</v>
      </c>
      <c r="D205" s="180">
        <v>12131.375451304999</v>
      </c>
      <c r="E205" s="180">
        <f t="shared" ref="E205:E268" si="6">C205*$E$7</f>
        <v>7918.4</v>
      </c>
      <c r="F205" s="180"/>
      <c r="G205" s="180">
        <f t="shared" ref="G205:G268" si="7">SUM(D205:E205)</f>
        <v>20049.775451304999</v>
      </c>
      <c r="H205" s="180"/>
      <c r="I205" s="180"/>
      <c r="J205" s="180"/>
      <c r="K205" s="180"/>
      <c r="L205" s="180"/>
    </row>
    <row r="206" spans="1:12" ht="12" x14ac:dyDescent="0.25">
      <c r="A206" s="30">
        <v>620</v>
      </c>
      <c r="B206" s="30" t="s">
        <v>252</v>
      </c>
      <c r="C206" s="180">
        <v>2528</v>
      </c>
      <c r="D206" s="180">
        <v>10047.487714771487</v>
      </c>
      <c r="E206" s="180">
        <f t="shared" si="6"/>
        <v>7078.4</v>
      </c>
      <c r="F206" s="180"/>
      <c r="G206" s="180">
        <f t="shared" si="7"/>
        <v>17125.887714771488</v>
      </c>
      <c r="H206" s="180"/>
      <c r="I206" s="180"/>
      <c r="J206" s="180"/>
      <c r="K206" s="180"/>
      <c r="L206" s="180"/>
    </row>
    <row r="207" spans="1:12" ht="12" x14ac:dyDescent="0.25">
      <c r="A207" s="30">
        <v>623</v>
      </c>
      <c r="B207" s="30" t="s">
        <v>253</v>
      </c>
      <c r="C207" s="180">
        <v>2151</v>
      </c>
      <c r="D207" s="180">
        <v>9087.7817560833646</v>
      </c>
      <c r="E207" s="180">
        <f t="shared" si="6"/>
        <v>6022.7999999999993</v>
      </c>
      <c r="F207" s="180"/>
      <c r="G207" s="180">
        <f t="shared" si="7"/>
        <v>15110.581756083364</v>
      </c>
      <c r="H207" s="180"/>
      <c r="I207" s="180"/>
      <c r="J207" s="180"/>
      <c r="K207" s="180"/>
      <c r="L207" s="180"/>
    </row>
    <row r="208" spans="1:12" ht="12" x14ac:dyDescent="0.25">
      <c r="A208" s="30">
        <v>624</v>
      </c>
      <c r="B208" s="30" t="s">
        <v>254</v>
      </c>
      <c r="C208" s="180">
        <v>5140</v>
      </c>
      <c r="D208" s="180">
        <v>29437.077195683065</v>
      </c>
      <c r="E208" s="180">
        <f t="shared" si="6"/>
        <v>14391.999999999998</v>
      </c>
      <c r="F208" s="180"/>
      <c r="G208" s="180">
        <f t="shared" si="7"/>
        <v>43829.077195683065</v>
      </c>
      <c r="H208" s="180"/>
      <c r="I208" s="180"/>
      <c r="J208" s="180"/>
      <c r="K208" s="180"/>
      <c r="L208" s="180"/>
    </row>
    <row r="209" spans="1:12" ht="12" x14ac:dyDescent="0.25">
      <c r="A209" s="30">
        <v>625</v>
      </c>
      <c r="B209" s="30" t="s">
        <v>255</v>
      </c>
      <c r="C209" s="180">
        <v>3077</v>
      </c>
      <c r="D209" s="180">
        <v>14454.23996184506</v>
      </c>
      <c r="E209" s="180">
        <f t="shared" si="6"/>
        <v>8615.5999999999985</v>
      </c>
      <c r="F209" s="180"/>
      <c r="G209" s="180">
        <f t="shared" si="7"/>
        <v>23069.839961845057</v>
      </c>
      <c r="H209" s="180"/>
      <c r="I209" s="180"/>
      <c r="J209" s="180"/>
      <c r="K209" s="180"/>
      <c r="L209" s="180"/>
    </row>
    <row r="210" spans="1:12" ht="12" x14ac:dyDescent="0.25">
      <c r="A210" s="30">
        <v>626</v>
      </c>
      <c r="B210" s="30" t="s">
        <v>256</v>
      </c>
      <c r="C210" s="180">
        <v>5131</v>
      </c>
      <c r="D210" s="180">
        <v>24134.673850268282</v>
      </c>
      <c r="E210" s="180">
        <f t="shared" si="6"/>
        <v>14366.8</v>
      </c>
      <c r="F210" s="180"/>
      <c r="G210" s="180">
        <f t="shared" si="7"/>
        <v>38501.473850268281</v>
      </c>
      <c r="H210" s="180"/>
      <c r="I210" s="180"/>
      <c r="J210" s="180"/>
      <c r="K210" s="180"/>
      <c r="L210" s="180"/>
    </row>
    <row r="211" spans="1:12" ht="12" x14ac:dyDescent="0.25">
      <c r="A211" s="30">
        <v>630</v>
      </c>
      <c r="B211" s="30" t="s">
        <v>257</v>
      </c>
      <c r="C211" s="180">
        <v>1578</v>
      </c>
      <c r="D211" s="180">
        <v>5879.1257670019559</v>
      </c>
      <c r="E211" s="180">
        <f t="shared" si="6"/>
        <v>4418.3999999999996</v>
      </c>
      <c r="F211" s="180"/>
      <c r="G211" s="180">
        <f t="shared" si="7"/>
        <v>10297.525767001956</v>
      </c>
      <c r="H211" s="180"/>
      <c r="I211" s="180"/>
      <c r="J211" s="180"/>
      <c r="K211" s="180"/>
      <c r="L211" s="180"/>
    </row>
    <row r="212" spans="1:12" ht="12" x14ac:dyDescent="0.25">
      <c r="A212" s="30">
        <v>631</v>
      </c>
      <c r="B212" s="30" t="s">
        <v>258</v>
      </c>
      <c r="C212" s="180">
        <v>2004</v>
      </c>
      <c r="D212" s="180">
        <v>11065.763361920404</v>
      </c>
      <c r="E212" s="180">
        <f t="shared" si="6"/>
        <v>5611.2</v>
      </c>
      <c r="F212" s="180"/>
      <c r="G212" s="180">
        <f t="shared" si="7"/>
        <v>16676.963361920403</v>
      </c>
      <c r="H212" s="180"/>
      <c r="I212" s="180"/>
      <c r="J212" s="180"/>
      <c r="K212" s="180"/>
      <c r="L212" s="180"/>
    </row>
    <row r="213" spans="1:12" ht="12" x14ac:dyDescent="0.25">
      <c r="A213" s="30">
        <v>635</v>
      </c>
      <c r="B213" s="30" t="s">
        <v>259</v>
      </c>
      <c r="C213" s="180">
        <v>6435</v>
      </c>
      <c r="D213" s="180">
        <v>31366.096719857018</v>
      </c>
      <c r="E213" s="180">
        <f t="shared" si="6"/>
        <v>18018</v>
      </c>
      <c r="F213" s="180"/>
      <c r="G213" s="180">
        <f t="shared" si="7"/>
        <v>49384.096719857014</v>
      </c>
      <c r="H213" s="180"/>
      <c r="I213" s="180"/>
      <c r="J213" s="180"/>
      <c r="K213" s="180"/>
      <c r="L213" s="180"/>
    </row>
    <row r="214" spans="1:12" ht="12" x14ac:dyDescent="0.25">
      <c r="A214" s="30">
        <v>636</v>
      </c>
      <c r="B214" s="30" t="s">
        <v>260</v>
      </c>
      <c r="C214" s="180">
        <v>8276</v>
      </c>
      <c r="D214" s="180">
        <v>37809.977402116041</v>
      </c>
      <c r="E214" s="180">
        <f t="shared" si="6"/>
        <v>23172.799999999999</v>
      </c>
      <c r="F214" s="180"/>
      <c r="G214" s="180">
        <f t="shared" si="7"/>
        <v>60982.777402116044</v>
      </c>
      <c r="H214" s="180"/>
      <c r="I214" s="180"/>
      <c r="J214" s="180"/>
      <c r="K214" s="180"/>
      <c r="L214" s="180"/>
    </row>
    <row r="215" spans="1:12" ht="12" x14ac:dyDescent="0.25">
      <c r="A215" s="30">
        <v>638</v>
      </c>
      <c r="B215" s="30" t="s">
        <v>261</v>
      </c>
      <c r="C215" s="180">
        <v>50380</v>
      </c>
      <c r="D215" s="180">
        <v>314839.49355800095</v>
      </c>
      <c r="E215" s="180">
        <f t="shared" si="6"/>
        <v>141064</v>
      </c>
      <c r="F215" s="180"/>
      <c r="G215" s="180">
        <f t="shared" si="7"/>
        <v>455903.49355800095</v>
      </c>
      <c r="H215" s="180"/>
      <c r="I215" s="180"/>
      <c r="J215" s="180"/>
      <c r="K215" s="180"/>
      <c r="L215" s="180"/>
    </row>
    <row r="216" spans="1:12" ht="12" x14ac:dyDescent="0.25">
      <c r="A216" s="30">
        <v>678</v>
      </c>
      <c r="B216" s="30" t="s">
        <v>262</v>
      </c>
      <c r="C216" s="180">
        <v>24679</v>
      </c>
      <c r="D216" s="180">
        <v>132097.98201631816</v>
      </c>
      <c r="E216" s="180">
        <f t="shared" si="6"/>
        <v>69101.2</v>
      </c>
      <c r="F216" s="180"/>
      <c r="G216" s="180">
        <f t="shared" si="7"/>
        <v>201199.18201631814</v>
      </c>
      <c r="H216" s="180"/>
      <c r="I216" s="180"/>
      <c r="J216" s="180"/>
      <c r="K216" s="180"/>
      <c r="L216" s="180"/>
    </row>
    <row r="217" spans="1:12" ht="12" x14ac:dyDescent="0.25">
      <c r="A217" s="30">
        <v>680</v>
      </c>
      <c r="B217" s="30" t="s">
        <v>263</v>
      </c>
      <c r="C217" s="180">
        <v>24056</v>
      </c>
      <c r="D217" s="180">
        <v>138498.16488851438</v>
      </c>
      <c r="E217" s="180">
        <f t="shared" si="6"/>
        <v>67356.800000000003</v>
      </c>
      <c r="F217" s="180"/>
      <c r="G217" s="180">
        <f t="shared" si="7"/>
        <v>205854.96488851437</v>
      </c>
      <c r="H217" s="180"/>
      <c r="I217" s="180"/>
      <c r="J217" s="180"/>
      <c r="K217" s="180"/>
      <c r="L217" s="180"/>
    </row>
    <row r="218" spans="1:12" ht="12" x14ac:dyDescent="0.25">
      <c r="A218" s="30">
        <v>681</v>
      </c>
      <c r="B218" s="30" t="s">
        <v>264</v>
      </c>
      <c r="C218" s="180">
        <v>3431</v>
      </c>
      <c r="D218" s="180">
        <v>14763.296573712703</v>
      </c>
      <c r="E218" s="180">
        <f t="shared" si="6"/>
        <v>9606.7999999999993</v>
      </c>
      <c r="F218" s="180"/>
      <c r="G218" s="180">
        <f t="shared" si="7"/>
        <v>24370.096573712704</v>
      </c>
      <c r="H218" s="180"/>
      <c r="I218" s="180"/>
      <c r="J218" s="180"/>
      <c r="K218" s="180"/>
      <c r="L218" s="180"/>
    </row>
    <row r="219" spans="1:12" ht="12" x14ac:dyDescent="0.25">
      <c r="A219" s="30">
        <v>683</v>
      </c>
      <c r="B219" s="30" t="s">
        <v>265</v>
      </c>
      <c r="C219" s="180">
        <v>3783</v>
      </c>
      <c r="D219" s="180">
        <v>13073.261601724374</v>
      </c>
      <c r="E219" s="180">
        <f t="shared" si="6"/>
        <v>10592.4</v>
      </c>
      <c r="F219" s="180"/>
      <c r="G219" s="180">
        <f t="shared" si="7"/>
        <v>23665.661601724372</v>
      </c>
      <c r="H219" s="180"/>
      <c r="I219" s="180"/>
      <c r="J219" s="180"/>
      <c r="K219" s="180"/>
      <c r="L219" s="180"/>
    </row>
    <row r="220" spans="1:12" ht="12" x14ac:dyDescent="0.25">
      <c r="A220" s="30">
        <v>684</v>
      </c>
      <c r="B220" s="30" t="s">
        <v>266</v>
      </c>
      <c r="C220" s="180">
        <v>39205</v>
      </c>
      <c r="D220" s="180">
        <v>251528.38891710708</v>
      </c>
      <c r="E220" s="180">
        <f t="shared" si="6"/>
        <v>109774</v>
      </c>
      <c r="F220" s="180"/>
      <c r="G220" s="180">
        <f t="shared" si="7"/>
        <v>361302.38891710708</v>
      </c>
      <c r="H220" s="180"/>
      <c r="I220" s="180"/>
      <c r="J220" s="180"/>
      <c r="K220" s="180"/>
      <c r="L220" s="180"/>
    </row>
    <row r="221" spans="1:12" ht="12" x14ac:dyDescent="0.25">
      <c r="A221" s="30">
        <v>686</v>
      </c>
      <c r="B221" s="30" t="s">
        <v>267</v>
      </c>
      <c r="C221" s="180">
        <v>3121</v>
      </c>
      <c r="D221" s="180">
        <v>13700.613746569057</v>
      </c>
      <c r="E221" s="180">
        <f t="shared" si="6"/>
        <v>8738.7999999999993</v>
      </c>
      <c r="F221" s="180"/>
      <c r="G221" s="180">
        <f t="shared" si="7"/>
        <v>22439.413746569058</v>
      </c>
      <c r="H221" s="180"/>
      <c r="I221" s="180"/>
      <c r="J221" s="180"/>
      <c r="K221" s="180"/>
      <c r="L221" s="180"/>
    </row>
    <row r="222" spans="1:12" ht="12" x14ac:dyDescent="0.25">
      <c r="A222" s="30">
        <v>687</v>
      </c>
      <c r="B222" s="30" t="s">
        <v>268</v>
      </c>
      <c r="C222" s="180">
        <v>1602</v>
      </c>
      <c r="D222" s="180">
        <v>6135.4541028967305</v>
      </c>
      <c r="E222" s="180">
        <f t="shared" si="6"/>
        <v>4485.5999999999995</v>
      </c>
      <c r="F222" s="180"/>
      <c r="G222" s="180">
        <f t="shared" si="7"/>
        <v>10621.054102896731</v>
      </c>
      <c r="H222" s="180"/>
      <c r="I222" s="180"/>
      <c r="J222" s="180"/>
      <c r="K222" s="180"/>
      <c r="L222" s="180"/>
    </row>
    <row r="223" spans="1:12" ht="12" x14ac:dyDescent="0.25">
      <c r="A223" s="30">
        <v>689</v>
      </c>
      <c r="B223" s="30" t="s">
        <v>269</v>
      </c>
      <c r="C223" s="180">
        <v>3226</v>
      </c>
      <c r="D223" s="180">
        <v>15987.193051708109</v>
      </c>
      <c r="E223" s="180">
        <f t="shared" si="6"/>
        <v>9032.7999999999993</v>
      </c>
      <c r="F223" s="180"/>
      <c r="G223" s="180">
        <f t="shared" si="7"/>
        <v>25019.993051708108</v>
      </c>
      <c r="H223" s="180"/>
      <c r="I223" s="180"/>
      <c r="J223" s="180"/>
      <c r="K223" s="180"/>
      <c r="L223" s="180"/>
    </row>
    <row r="224" spans="1:12" ht="12" x14ac:dyDescent="0.25">
      <c r="A224" s="30">
        <v>691</v>
      </c>
      <c r="B224" s="30" t="s">
        <v>270</v>
      </c>
      <c r="C224" s="180">
        <v>2718</v>
      </c>
      <c r="D224" s="180">
        <v>11045.529206865702</v>
      </c>
      <c r="E224" s="180">
        <f t="shared" si="6"/>
        <v>7610.4</v>
      </c>
      <c r="F224" s="180"/>
      <c r="G224" s="180">
        <f t="shared" si="7"/>
        <v>18655.929206865701</v>
      </c>
      <c r="H224" s="180"/>
      <c r="I224" s="180"/>
      <c r="J224" s="180"/>
      <c r="K224" s="180"/>
      <c r="L224" s="180"/>
    </row>
    <row r="225" spans="1:12" ht="12" x14ac:dyDescent="0.25">
      <c r="A225" s="30">
        <v>694</v>
      </c>
      <c r="B225" s="30" t="s">
        <v>271</v>
      </c>
      <c r="C225" s="180">
        <v>28793</v>
      </c>
      <c r="D225" s="180">
        <v>165214.11302593892</v>
      </c>
      <c r="E225" s="180">
        <f t="shared" si="6"/>
        <v>80620.399999999994</v>
      </c>
      <c r="F225" s="180"/>
      <c r="G225" s="180">
        <f t="shared" si="7"/>
        <v>245834.51302593891</v>
      </c>
      <c r="H225" s="180"/>
      <c r="I225" s="180"/>
      <c r="J225" s="180"/>
      <c r="K225" s="180"/>
      <c r="L225" s="180"/>
    </row>
    <row r="226" spans="1:12" ht="12" x14ac:dyDescent="0.25">
      <c r="A226" s="30">
        <v>697</v>
      </c>
      <c r="B226" s="30" t="s">
        <v>272</v>
      </c>
      <c r="C226" s="180">
        <v>1272</v>
      </c>
      <c r="D226" s="180">
        <v>5666.8312585061467</v>
      </c>
      <c r="E226" s="180">
        <f t="shared" si="6"/>
        <v>3561.6</v>
      </c>
      <c r="F226" s="180"/>
      <c r="G226" s="180">
        <f t="shared" si="7"/>
        <v>9228.4312585061471</v>
      </c>
      <c r="H226" s="180"/>
      <c r="I226" s="180"/>
      <c r="J226" s="180"/>
      <c r="K226" s="180"/>
      <c r="L226" s="180"/>
    </row>
    <row r="227" spans="1:12" ht="12" x14ac:dyDescent="0.25">
      <c r="A227" s="30">
        <v>698</v>
      </c>
      <c r="B227" s="30" t="s">
        <v>273</v>
      </c>
      <c r="C227" s="180">
        <v>63042</v>
      </c>
      <c r="D227" s="180">
        <v>352401.30348971131</v>
      </c>
      <c r="E227" s="180">
        <f t="shared" si="6"/>
        <v>176517.59999999998</v>
      </c>
      <c r="F227" s="180"/>
      <c r="G227" s="180">
        <f t="shared" si="7"/>
        <v>528918.90348971123</v>
      </c>
      <c r="H227" s="180"/>
      <c r="I227" s="180"/>
      <c r="J227" s="180"/>
      <c r="K227" s="180"/>
      <c r="L227" s="180"/>
    </row>
    <row r="228" spans="1:12" ht="12" x14ac:dyDescent="0.25">
      <c r="A228" s="30">
        <v>700</v>
      </c>
      <c r="B228" s="30" t="s">
        <v>274</v>
      </c>
      <c r="C228" s="180">
        <v>4994</v>
      </c>
      <c r="D228" s="180">
        <v>27027.128192180582</v>
      </c>
      <c r="E228" s="180">
        <f t="shared" si="6"/>
        <v>13983.199999999999</v>
      </c>
      <c r="F228" s="180"/>
      <c r="G228" s="180">
        <f t="shared" si="7"/>
        <v>41010.328192180583</v>
      </c>
      <c r="H228" s="180"/>
      <c r="I228" s="180"/>
      <c r="J228" s="180"/>
      <c r="K228" s="180"/>
      <c r="L228" s="180"/>
    </row>
    <row r="229" spans="1:12" ht="12" x14ac:dyDescent="0.25">
      <c r="A229" s="30">
        <v>702</v>
      </c>
      <c r="B229" s="30" t="s">
        <v>275</v>
      </c>
      <c r="C229" s="180">
        <v>4283</v>
      </c>
      <c r="D229" s="180">
        <v>20625.064556283171</v>
      </c>
      <c r="E229" s="180">
        <f t="shared" si="6"/>
        <v>11992.4</v>
      </c>
      <c r="F229" s="180"/>
      <c r="G229" s="180">
        <f t="shared" si="7"/>
        <v>32617.464556283172</v>
      </c>
      <c r="H229" s="180"/>
      <c r="I229" s="180"/>
      <c r="J229" s="180"/>
      <c r="K229" s="180"/>
      <c r="L229" s="180"/>
    </row>
    <row r="230" spans="1:12" ht="12" x14ac:dyDescent="0.25">
      <c r="A230" s="30">
        <v>704</v>
      </c>
      <c r="B230" s="30" t="s">
        <v>276</v>
      </c>
      <c r="C230" s="180">
        <v>6327</v>
      </c>
      <c r="D230" s="180">
        <v>35690.045583732957</v>
      </c>
      <c r="E230" s="180">
        <f t="shared" si="6"/>
        <v>17715.599999999999</v>
      </c>
      <c r="F230" s="180"/>
      <c r="G230" s="180">
        <f t="shared" si="7"/>
        <v>53405.645583732956</v>
      </c>
      <c r="H230" s="180"/>
      <c r="I230" s="180"/>
      <c r="J230" s="180"/>
      <c r="K230" s="180"/>
      <c r="L230" s="180"/>
    </row>
    <row r="231" spans="1:12" ht="12" x14ac:dyDescent="0.25">
      <c r="A231" s="30">
        <v>707</v>
      </c>
      <c r="B231" s="30" t="s">
        <v>277</v>
      </c>
      <c r="C231" s="180">
        <v>2126</v>
      </c>
      <c r="D231" s="180">
        <v>7603.4718425411784</v>
      </c>
      <c r="E231" s="180">
        <f t="shared" si="6"/>
        <v>5952.7999999999993</v>
      </c>
      <c r="F231" s="180"/>
      <c r="G231" s="180">
        <f t="shared" si="7"/>
        <v>13556.271842541177</v>
      </c>
      <c r="H231" s="180"/>
      <c r="I231" s="180"/>
      <c r="J231" s="180"/>
      <c r="K231" s="180"/>
      <c r="L231" s="180"/>
    </row>
    <row r="232" spans="1:12" ht="12" x14ac:dyDescent="0.25">
      <c r="A232" s="30">
        <v>710</v>
      </c>
      <c r="B232" s="30" t="s">
        <v>278</v>
      </c>
      <c r="C232" s="180">
        <v>27536</v>
      </c>
      <c r="D232" s="180">
        <v>158019.45916448985</v>
      </c>
      <c r="E232" s="180">
        <f t="shared" si="6"/>
        <v>77100.799999999988</v>
      </c>
      <c r="F232" s="180"/>
      <c r="G232" s="180">
        <f t="shared" si="7"/>
        <v>235120.25916448983</v>
      </c>
      <c r="H232" s="180"/>
      <c r="I232" s="180"/>
      <c r="J232" s="180"/>
      <c r="K232" s="180"/>
      <c r="L232" s="180"/>
    </row>
    <row r="233" spans="1:12" ht="12" x14ac:dyDescent="0.25">
      <c r="A233" s="30">
        <v>729</v>
      </c>
      <c r="B233" s="30" t="s">
        <v>279</v>
      </c>
      <c r="C233" s="180">
        <v>9309</v>
      </c>
      <c r="D233" s="180">
        <v>40026.965339040129</v>
      </c>
      <c r="E233" s="180">
        <f t="shared" si="6"/>
        <v>26065.199999999997</v>
      </c>
      <c r="F233" s="180"/>
      <c r="G233" s="180">
        <f t="shared" si="7"/>
        <v>66092.165339040133</v>
      </c>
      <c r="H233" s="180"/>
      <c r="I233" s="180"/>
      <c r="J233" s="180"/>
      <c r="K233" s="180"/>
      <c r="L233" s="180"/>
    </row>
    <row r="234" spans="1:12" ht="12" x14ac:dyDescent="0.25">
      <c r="A234" s="30">
        <v>732</v>
      </c>
      <c r="B234" s="30" t="s">
        <v>280</v>
      </c>
      <c r="C234" s="180">
        <v>3400</v>
      </c>
      <c r="D234" s="180">
        <v>13906.486590417688</v>
      </c>
      <c r="E234" s="180">
        <f t="shared" si="6"/>
        <v>9520</v>
      </c>
      <c r="F234" s="180"/>
      <c r="G234" s="180">
        <f t="shared" si="7"/>
        <v>23426.486590417688</v>
      </c>
      <c r="H234" s="180"/>
      <c r="I234" s="180"/>
      <c r="J234" s="180"/>
      <c r="K234" s="180"/>
      <c r="L234" s="180"/>
    </row>
    <row r="235" spans="1:12" ht="12" x14ac:dyDescent="0.25">
      <c r="A235" s="30">
        <v>734</v>
      </c>
      <c r="B235" s="30" t="s">
        <v>281</v>
      </c>
      <c r="C235" s="180">
        <v>51833</v>
      </c>
      <c r="D235" s="180">
        <v>259132.47834706705</v>
      </c>
      <c r="E235" s="180">
        <f t="shared" si="6"/>
        <v>145132.4</v>
      </c>
      <c r="F235" s="180"/>
      <c r="G235" s="180">
        <f t="shared" si="7"/>
        <v>404264.87834706705</v>
      </c>
      <c r="H235" s="180"/>
      <c r="I235" s="180"/>
      <c r="J235" s="180"/>
      <c r="K235" s="180"/>
      <c r="L235" s="180"/>
    </row>
    <row r="236" spans="1:12" ht="12" x14ac:dyDescent="0.25">
      <c r="A236" s="30">
        <v>738</v>
      </c>
      <c r="B236" s="30" t="s">
        <v>282</v>
      </c>
      <c r="C236" s="180">
        <v>2945</v>
      </c>
      <c r="D236" s="180">
        <v>16023.062902346324</v>
      </c>
      <c r="E236" s="180">
        <f t="shared" si="6"/>
        <v>8246</v>
      </c>
      <c r="F236" s="180"/>
      <c r="G236" s="180">
        <f t="shared" si="7"/>
        <v>24269.062902346326</v>
      </c>
      <c r="H236" s="180"/>
      <c r="I236" s="180"/>
      <c r="J236" s="180"/>
      <c r="K236" s="180"/>
      <c r="L236" s="180"/>
    </row>
    <row r="237" spans="1:12" ht="12" x14ac:dyDescent="0.25">
      <c r="A237" s="30">
        <v>739</v>
      </c>
      <c r="B237" s="30" t="s">
        <v>283</v>
      </c>
      <c r="C237" s="180">
        <v>3383</v>
      </c>
      <c r="D237" s="180">
        <v>15420.888723178612</v>
      </c>
      <c r="E237" s="180">
        <f t="shared" si="6"/>
        <v>9472.4</v>
      </c>
      <c r="F237" s="180"/>
      <c r="G237" s="180">
        <f t="shared" si="7"/>
        <v>24893.288723178612</v>
      </c>
      <c r="H237" s="180"/>
      <c r="I237" s="180"/>
      <c r="J237" s="180"/>
      <c r="K237" s="180"/>
      <c r="L237" s="180"/>
    </row>
    <row r="238" spans="1:12" ht="12" x14ac:dyDescent="0.25">
      <c r="A238" s="30">
        <v>740</v>
      </c>
      <c r="B238" s="30" t="s">
        <v>284</v>
      </c>
      <c r="C238" s="180">
        <v>32974</v>
      </c>
      <c r="D238" s="180">
        <v>178651.18806460744</v>
      </c>
      <c r="E238" s="180">
        <f t="shared" si="6"/>
        <v>92327.2</v>
      </c>
      <c r="F238" s="180"/>
      <c r="G238" s="180">
        <f t="shared" si="7"/>
        <v>270978.38806460745</v>
      </c>
      <c r="H238" s="180"/>
      <c r="I238" s="180"/>
      <c r="J238" s="180"/>
      <c r="K238" s="180"/>
      <c r="L238" s="180"/>
    </row>
    <row r="239" spans="1:12" ht="12" x14ac:dyDescent="0.25">
      <c r="A239" s="30">
        <v>742</v>
      </c>
      <c r="B239" s="30" t="s">
        <v>285</v>
      </c>
      <c r="C239" s="180">
        <v>1005</v>
      </c>
      <c r="D239" s="180">
        <v>4480.2638175440788</v>
      </c>
      <c r="E239" s="180">
        <f t="shared" si="6"/>
        <v>2814</v>
      </c>
      <c r="F239" s="180"/>
      <c r="G239" s="180">
        <f t="shared" si="7"/>
        <v>7294.2638175440788</v>
      </c>
      <c r="H239" s="180"/>
      <c r="I239" s="180"/>
      <c r="J239" s="180"/>
      <c r="K239" s="180"/>
      <c r="L239" s="180"/>
    </row>
    <row r="240" spans="1:12" ht="12" x14ac:dyDescent="0.25">
      <c r="A240" s="30">
        <v>743</v>
      </c>
      <c r="B240" s="30" t="s">
        <v>286</v>
      </c>
      <c r="C240" s="180">
        <v>63781</v>
      </c>
      <c r="D240" s="180">
        <v>347584.21807226114</v>
      </c>
      <c r="E240" s="180">
        <f t="shared" si="6"/>
        <v>178586.8</v>
      </c>
      <c r="F240" s="180"/>
      <c r="G240" s="180">
        <f t="shared" si="7"/>
        <v>526171.01807226113</v>
      </c>
      <c r="H240" s="180"/>
      <c r="I240" s="180"/>
      <c r="J240" s="180"/>
      <c r="K240" s="180"/>
      <c r="L240" s="180"/>
    </row>
    <row r="241" spans="1:12" ht="12" x14ac:dyDescent="0.25">
      <c r="A241" s="30">
        <v>746</v>
      </c>
      <c r="B241" s="30" t="s">
        <v>287</v>
      </c>
      <c r="C241" s="180">
        <v>4910</v>
      </c>
      <c r="D241" s="180">
        <v>19205.238858573033</v>
      </c>
      <c r="E241" s="180">
        <f t="shared" si="6"/>
        <v>13748</v>
      </c>
      <c r="F241" s="180"/>
      <c r="G241" s="180">
        <f t="shared" si="7"/>
        <v>32953.238858573037</v>
      </c>
      <c r="H241" s="180"/>
      <c r="I241" s="180"/>
      <c r="J241" s="180"/>
      <c r="K241" s="180"/>
      <c r="L241" s="180"/>
    </row>
    <row r="242" spans="1:12" ht="12" x14ac:dyDescent="0.25">
      <c r="A242" s="30">
        <v>747</v>
      </c>
      <c r="B242" s="30" t="s">
        <v>288</v>
      </c>
      <c r="C242" s="180">
        <v>1437</v>
      </c>
      <c r="D242" s="180">
        <v>5394.2356388866829</v>
      </c>
      <c r="E242" s="180">
        <f t="shared" si="6"/>
        <v>4023.6</v>
      </c>
      <c r="F242" s="180"/>
      <c r="G242" s="180">
        <f t="shared" si="7"/>
        <v>9417.8356388866832</v>
      </c>
      <c r="H242" s="180"/>
      <c r="I242" s="180"/>
      <c r="J242" s="180"/>
      <c r="K242" s="180"/>
      <c r="L242" s="180"/>
    </row>
    <row r="243" spans="1:12" ht="12" x14ac:dyDescent="0.25">
      <c r="A243" s="30">
        <v>748</v>
      </c>
      <c r="B243" s="30" t="s">
        <v>289</v>
      </c>
      <c r="C243" s="180">
        <v>5145</v>
      </c>
      <c r="D243" s="180">
        <v>22682.770942038591</v>
      </c>
      <c r="E243" s="180">
        <f t="shared" si="6"/>
        <v>14405.999999999998</v>
      </c>
      <c r="F243" s="180"/>
      <c r="G243" s="180">
        <f t="shared" si="7"/>
        <v>37088.770942038587</v>
      </c>
      <c r="H243" s="180"/>
      <c r="I243" s="180"/>
      <c r="J243" s="180"/>
      <c r="K243" s="180"/>
      <c r="L243" s="180"/>
    </row>
    <row r="244" spans="1:12" ht="12" x14ac:dyDescent="0.25">
      <c r="A244" s="30">
        <v>749</v>
      </c>
      <c r="B244" s="30" t="s">
        <v>290</v>
      </c>
      <c r="C244" s="180">
        <v>21423</v>
      </c>
      <c r="D244" s="180">
        <v>128855.65895691354</v>
      </c>
      <c r="E244" s="180">
        <f t="shared" si="6"/>
        <v>59984.399999999994</v>
      </c>
      <c r="F244" s="180"/>
      <c r="G244" s="180">
        <f t="shared" si="7"/>
        <v>188840.05895691353</v>
      </c>
      <c r="H244" s="180"/>
      <c r="I244" s="180"/>
      <c r="J244" s="180"/>
      <c r="K244" s="180"/>
      <c r="L244" s="180"/>
    </row>
    <row r="245" spans="1:12" ht="12" x14ac:dyDescent="0.25">
      <c r="A245" s="30">
        <v>751</v>
      </c>
      <c r="B245" s="30" t="s">
        <v>291</v>
      </c>
      <c r="C245" s="180">
        <v>2988</v>
      </c>
      <c r="D245" s="180">
        <v>16191.099571885707</v>
      </c>
      <c r="E245" s="180">
        <f t="shared" si="6"/>
        <v>8366.4</v>
      </c>
      <c r="F245" s="180"/>
      <c r="G245" s="180">
        <f t="shared" si="7"/>
        <v>24557.499571885706</v>
      </c>
      <c r="H245" s="180"/>
      <c r="I245" s="180"/>
      <c r="J245" s="180"/>
      <c r="K245" s="180"/>
      <c r="L245" s="180"/>
    </row>
    <row r="246" spans="1:12" ht="12" x14ac:dyDescent="0.25">
      <c r="A246" s="30">
        <v>753</v>
      </c>
      <c r="B246" s="30" t="s">
        <v>292</v>
      </c>
      <c r="C246" s="180">
        <v>21170</v>
      </c>
      <c r="D246" s="180">
        <v>140511.89033848859</v>
      </c>
      <c r="E246" s="180">
        <f t="shared" si="6"/>
        <v>59275.999999999993</v>
      </c>
      <c r="F246" s="180"/>
      <c r="G246" s="180">
        <f t="shared" si="7"/>
        <v>199787.89033848859</v>
      </c>
      <c r="H246" s="180"/>
      <c r="I246" s="180"/>
      <c r="J246" s="180"/>
      <c r="K246" s="180"/>
      <c r="L246" s="180"/>
    </row>
    <row r="247" spans="1:12" ht="12" x14ac:dyDescent="0.25">
      <c r="A247" s="30">
        <v>755</v>
      </c>
      <c r="B247" s="30" t="s">
        <v>293</v>
      </c>
      <c r="C247" s="180">
        <v>6145</v>
      </c>
      <c r="D247" s="180">
        <v>42375.945863654008</v>
      </c>
      <c r="E247" s="180">
        <f t="shared" si="6"/>
        <v>17206</v>
      </c>
      <c r="F247" s="180"/>
      <c r="G247" s="180">
        <f t="shared" si="7"/>
        <v>59581.945863654008</v>
      </c>
      <c r="H247" s="180"/>
      <c r="I247" s="180"/>
      <c r="J247" s="180"/>
      <c r="K247" s="180"/>
      <c r="L247" s="180"/>
    </row>
    <row r="248" spans="1:12" ht="12" x14ac:dyDescent="0.25">
      <c r="A248" s="30">
        <v>758</v>
      </c>
      <c r="B248" s="30" t="s">
        <v>294</v>
      </c>
      <c r="C248" s="180">
        <v>8303</v>
      </c>
      <c r="D248" s="180">
        <v>44501.127952915063</v>
      </c>
      <c r="E248" s="180">
        <f t="shared" si="6"/>
        <v>23248.399999999998</v>
      </c>
      <c r="F248" s="180"/>
      <c r="G248" s="180">
        <f t="shared" si="7"/>
        <v>67749.527952915058</v>
      </c>
      <c r="H248" s="180"/>
      <c r="I248" s="180"/>
      <c r="J248" s="180"/>
      <c r="K248" s="180"/>
      <c r="L248" s="180"/>
    </row>
    <row r="249" spans="1:12" ht="12" x14ac:dyDescent="0.25">
      <c r="A249" s="30">
        <v>759</v>
      </c>
      <c r="B249" s="30" t="s">
        <v>295</v>
      </c>
      <c r="C249" s="180">
        <v>2052</v>
      </c>
      <c r="D249" s="180">
        <v>7635.5521643323727</v>
      </c>
      <c r="E249" s="180">
        <f t="shared" si="6"/>
        <v>5745.5999999999995</v>
      </c>
      <c r="F249" s="180"/>
      <c r="G249" s="180">
        <f t="shared" si="7"/>
        <v>13381.152164332372</v>
      </c>
      <c r="H249" s="180"/>
      <c r="I249" s="180"/>
      <c r="J249" s="180"/>
      <c r="K249" s="180"/>
      <c r="L249" s="180"/>
    </row>
    <row r="250" spans="1:12" ht="12" x14ac:dyDescent="0.25">
      <c r="A250" s="30">
        <v>761</v>
      </c>
      <c r="B250" s="30" t="s">
        <v>296</v>
      </c>
      <c r="C250" s="180">
        <v>8711</v>
      </c>
      <c r="D250" s="180">
        <v>39449.538214428438</v>
      </c>
      <c r="E250" s="180">
        <f t="shared" si="6"/>
        <v>24390.799999999999</v>
      </c>
      <c r="F250" s="180"/>
      <c r="G250" s="180">
        <f t="shared" si="7"/>
        <v>63840.338214428441</v>
      </c>
      <c r="H250" s="180"/>
      <c r="I250" s="180"/>
      <c r="J250" s="180"/>
      <c r="K250" s="180"/>
      <c r="L250" s="180"/>
    </row>
    <row r="251" spans="1:12" ht="12" x14ac:dyDescent="0.25">
      <c r="A251" s="30">
        <v>762</v>
      </c>
      <c r="B251" s="30" t="s">
        <v>297</v>
      </c>
      <c r="C251" s="180">
        <v>3897</v>
      </c>
      <c r="D251" s="180">
        <v>15664.748638010624</v>
      </c>
      <c r="E251" s="180">
        <f t="shared" si="6"/>
        <v>10911.599999999999</v>
      </c>
      <c r="F251" s="180"/>
      <c r="G251" s="180">
        <f t="shared" si="7"/>
        <v>26576.348638010622</v>
      </c>
      <c r="H251" s="180"/>
      <c r="I251" s="180"/>
      <c r="J251" s="180"/>
      <c r="K251" s="180"/>
      <c r="L251" s="180"/>
    </row>
    <row r="252" spans="1:12" ht="12" x14ac:dyDescent="0.25">
      <c r="A252" s="30">
        <v>765</v>
      </c>
      <c r="B252" s="30" t="s">
        <v>298</v>
      </c>
      <c r="C252" s="180">
        <v>10336</v>
      </c>
      <c r="D252" s="180">
        <v>48438.980452422853</v>
      </c>
      <c r="E252" s="180">
        <f t="shared" si="6"/>
        <v>28940.799999999999</v>
      </c>
      <c r="F252" s="180"/>
      <c r="G252" s="180">
        <f t="shared" si="7"/>
        <v>77379.780452422856</v>
      </c>
      <c r="H252" s="180"/>
      <c r="I252" s="180"/>
      <c r="J252" s="180"/>
      <c r="K252" s="180"/>
      <c r="L252" s="180"/>
    </row>
    <row r="253" spans="1:12" ht="12" x14ac:dyDescent="0.25">
      <c r="A253" s="30">
        <v>768</v>
      </c>
      <c r="B253" s="30" t="s">
        <v>299</v>
      </c>
      <c r="C253" s="180">
        <v>2492</v>
      </c>
      <c r="D253" s="180">
        <v>9896.808829663596</v>
      </c>
      <c r="E253" s="180">
        <f t="shared" si="6"/>
        <v>6977.5999999999995</v>
      </c>
      <c r="F253" s="180"/>
      <c r="G253" s="180">
        <f t="shared" si="7"/>
        <v>16874.408829663596</v>
      </c>
      <c r="H253" s="180"/>
      <c r="I253" s="180"/>
      <c r="J253" s="180"/>
      <c r="K253" s="180"/>
      <c r="L253" s="180"/>
    </row>
    <row r="254" spans="1:12" ht="12" x14ac:dyDescent="0.25">
      <c r="A254" s="30">
        <v>777</v>
      </c>
      <c r="B254" s="30" t="s">
        <v>300</v>
      </c>
      <c r="C254" s="180">
        <v>7727</v>
      </c>
      <c r="D254" s="180">
        <v>34158.431896307215</v>
      </c>
      <c r="E254" s="180">
        <f t="shared" si="6"/>
        <v>21635.599999999999</v>
      </c>
      <c r="F254" s="180"/>
      <c r="G254" s="180">
        <f t="shared" si="7"/>
        <v>55794.031896307213</v>
      </c>
      <c r="H254" s="180"/>
      <c r="I254" s="180"/>
      <c r="J254" s="180"/>
      <c r="K254" s="180"/>
      <c r="L254" s="180"/>
    </row>
    <row r="255" spans="1:12" ht="12" x14ac:dyDescent="0.25">
      <c r="A255" s="30">
        <v>778</v>
      </c>
      <c r="B255" s="30" t="s">
        <v>301</v>
      </c>
      <c r="C255" s="180">
        <v>7064</v>
      </c>
      <c r="D255" s="180">
        <v>32375.999935045882</v>
      </c>
      <c r="E255" s="180">
        <f t="shared" si="6"/>
        <v>19779.199999999997</v>
      </c>
      <c r="F255" s="180"/>
      <c r="G255" s="180">
        <f t="shared" si="7"/>
        <v>52155.199935045879</v>
      </c>
      <c r="H255" s="180"/>
      <c r="I255" s="180"/>
      <c r="J255" s="180"/>
      <c r="K255" s="180"/>
      <c r="L255" s="180"/>
    </row>
    <row r="256" spans="1:12" ht="12" x14ac:dyDescent="0.25">
      <c r="A256" s="30">
        <v>781</v>
      </c>
      <c r="B256" s="30" t="s">
        <v>302</v>
      </c>
      <c r="C256" s="180">
        <v>3657</v>
      </c>
      <c r="D256" s="180">
        <v>13500.24785350797</v>
      </c>
      <c r="E256" s="180">
        <f t="shared" si="6"/>
        <v>10239.599999999999</v>
      </c>
      <c r="F256" s="180"/>
      <c r="G256" s="180">
        <f t="shared" si="7"/>
        <v>23739.84785350797</v>
      </c>
      <c r="H256" s="180"/>
      <c r="I256" s="180"/>
      <c r="J256" s="180"/>
      <c r="K256" s="180"/>
      <c r="L256" s="180"/>
    </row>
    <row r="257" spans="1:12" ht="12" x14ac:dyDescent="0.25">
      <c r="A257" s="30">
        <v>783</v>
      </c>
      <c r="B257" s="30" t="s">
        <v>303</v>
      </c>
      <c r="C257" s="180">
        <v>6721</v>
      </c>
      <c r="D257" s="180">
        <v>38559.092273526541</v>
      </c>
      <c r="E257" s="180">
        <f t="shared" si="6"/>
        <v>18818.8</v>
      </c>
      <c r="F257" s="180"/>
      <c r="G257" s="180">
        <f t="shared" si="7"/>
        <v>57377.892273526537</v>
      </c>
      <c r="H257" s="180"/>
      <c r="I257" s="180"/>
      <c r="J257" s="180"/>
      <c r="K257" s="180"/>
      <c r="L257" s="180"/>
    </row>
    <row r="258" spans="1:12" ht="12" x14ac:dyDescent="0.25">
      <c r="A258" s="30">
        <v>785</v>
      </c>
      <c r="B258" s="30" t="s">
        <v>304</v>
      </c>
      <c r="C258" s="180">
        <v>2792</v>
      </c>
      <c r="D258" s="180">
        <v>12168.77449195004</v>
      </c>
      <c r="E258" s="180">
        <f t="shared" si="6"/>
        <v>7817.5999999999995</v>
      </c>
      <c r="F258" s="180"/>
      <c r="G258" s="180">
        <f t="shared" si="7"/>
        <v>19986.374491950039</v>
      </c>
      <c r="H258" s="180"/>
      <c r="I258" s="180"/>
      <c r="J258" s="180"/>
      <c r="K258" s="180"/>
      <c r="L258" s="180"/>
    </row>
    <row r="259" spans="1:12" ht="12" x14ac:dyDescent="0.25">
      <c r="A259" s="30">
        <v>790</v>
      </c>
      <c r="B259" s="30" t="s">
        <v>305</v>
      </c>
      <c r="C259" s="180">
        <v>24277</v>
      </c>
      <c r="D259" s="180">
        <v>114418.88256273542</v>
      </c>
      <c r="E259" s="180">
        <f t="shared" si="6"/>
        <v>67975.599999999991</v>
      </c>
      <c r="F259" s="180"/>
      <c r="G259" s="180">
        <f t="shared" si="7"/>
        <v>182394.48256273541</v>
      </c>
      <c r="H259" s="180"/>
      <c r="I259" s="180"/>
      <c r="J259" s="180"/>
      <c r="K259" s="180"/>
      <c r="L259" s="180"/>
    </row>
    <row r="260" spans="1:12" ht="12" x14ac:dyDescent="0.25">
      <c r="A260" s="30">
        <v>791</v>
      </c>
      <c r="B260" s="30" t="s">
        <v>306</v>
      </c>
      <c r="C260" s="180">
        <v>5231</v>
      </c>
      <c r="D260" s="180">
        <v>21275.328105421358</v>
      </c>
      <c r="E260" s="180">
        <f t="shared" si="6"/>
        <v>14646.8</v>
      </c>
      <c r="F260" s="180"/>
      <c r="G260" s="180">
        <f t="shared" si="7"/>
        <v>35922.128105421361</v>
      </c>
      <c r="H260" s="180"/>
      <c r="I260" s="180"/>
      <c r="J260" s="180"/>
      <c r="K260" s="180"/>
      <c r="L260" s="180"/>
    </row>
    <row r="261" spans="1:12" ht="12" x14ac:dyDescent="0.25">
      <c r="A261" s="30">
        <v>831</v>
      </c>
      <c r="B261" s="30" t="s">
        <v>307</v>
      </c>
      <c r="C261" s="180">
        <v>4671</v>
      </c>
      <c r="D261" s="180">
        <v>27465.843938014492</v>
      </c>
      <c r="E261" s="180">
        <f t="shared" si="6"/>
        <v>13078.8</v>
      </c>
      <c r="F261" s="180"/>
      <c r="G261" s="180">
        <f t="shared" si="7"/>
        <v>40544.643938014488</v>
      </c>
      <c r="H261" s="180"/>
      <c r="I261" s="180"/>
      <c r="J261" s="180"/>
      <c r="K261" s="180"/>
      <c r="L261" s="180"/>
    </row>
    <row r="262" spans="1:12" ht="12" x14ac:dyDescent="0.25">
      <c r="A262" s="30">
        <v>832</v>
      </c>
      <c r="B262" s="30" t="s">
        <v>308</v>
      </c>
      <c r="C262" s="180">
        <v>3976</v>
      </c>
      <c r="D262" s="180">
        <v>15931.070378385402</v>
      </c>
      <c r="E262" s="180">
        <f t="shared" si="6"/>
        <v>11132.8</v>
      </c>
      <c r="F262" s="180"/>
      <c r="G262" s="180">
        <f t="shared" si="7"/>
        <v>27063.8703783854</v>
      </c>
      <c r="H262" s="180"/>
      <c r="I262" s="180"/>
      <c r="J262" s="180"/>
      <c r="K262" s="180"/>
      <c r="L262" s="180"/>
    </row>
    <row r="263" spans="1:12" ht="12" x14ac:dyDescent="0.25">
      <c r="A263" s="30">
        <v>833</v>
      </c>
      <c r="B263" s="30" t="s">
        <v>309</v>
      </c>
      <c r="C263" s="180">
        <v>1639</v>
      </c>
      <c r="D263" s="180">
        <v>8164.3081111785159</v>
      </c>
      <c r="E263" s="180">
        <f t="shared" si="6"/>
        <v>4589.2</v>
      </c>
      <c r="F263" s="180"/>
      <c r="G263" s="180">
        <f t="shared" si="7"/>
        <v>12753.508111178515</v>
      </c>
      <c r="H263" s="180"/>
      <c r="I263" s="180"/>
      <c r="J263" s="180"/>
      <c r="K263" s="180"/>
      <c r="L263" s="180"/>
    </row>
    <row r="264" spans="1:12" ht="12" x14ac:dyDescent="0.25">
      <c r="A264" s="30">
        <v>834</v>
      </c>
      <c r="B264" s="30" t="s">
        <v>310</v>
      </c>
      <c r="C264" s="180">
        <v>6015</v>
      </c>
      <c r="D264" s="180">
        <v>30255.004061764866</v>
      </c>
      <c r="E264" s="180">
        <f t="shared" si="6"/>
        <v>16842</v>
      </c>
      <c r="F264" s="180"/>
      <c r="G264" s="180">
        <f t="shared" si="7"/>
        <v>47097.004061764863</v>
      </c>
      <c r="H264" s="180"/>
      <c r="I264" s="180"/>
      <c r="J264" s="180"/>
      <c r="K264" s="180"/>
      <c r="L264" s="180"/>
    </row>
    <row r="265" spans="1:12" ht="12" x14ac:dyDescent="0.25">
      <c r="A265" s="30">
        <v>837</v>
      </c>
      <c r="B265" s="30" t="s">
        <v>311</v>
      </c>
      <c r="C265" s="180">
        <v>238140</v>
      </c>
      <c r="D265" s="180">
        <v>1338606.752925321</v>
      </c>
      <c r="E265" s="180">
        <f t="shared" si="6"/>
        <v>666792</v>
      </c>
      <c r="F265" s="180"/>
      <c r="G265" s="180">
        <f t="shared" si="7"/>
        <v>2005398.752925321</v>
      </c>
      <c r="H265" s="180"/>
      <c r="I265" s="180"/>
      <c r="J265" s="180"/>
      <c r="K265" s="180"/>
      <c r="L265" s="180"/>
    </row>
    <row r="266" spans="1:12" ht="12" x14ac:dyDescent="0.25">
      <c r="A266" s="30">
        <v>844</v>
      </c>
      <c r="B266" s="30" t="s">
        <v>312</v>
      </c>
      <c r="C266" s="180">
        <v>1520</v>
      </c>
      <c r="D266" s="180">
        <v>5955.358144514109</v>
      </c>
      <c r="E266" s="180">
        <f t="shared" si="6"/>
        <v>4256</v>
      </c>
      <c r="F266" s="180"/>
      <c r="G266" s="180">
        <f t="shared" si="7"/>
        <v>10211.35814451411</v>
      </c>
      <c r="H266" s="180"/>
      <c r="I266" s="180"/>
      <c r="J266" s="180"/>
      <c r="K266" s="180"/>
      <c r="L266" s="180"/>
    </row>
    <row r="267" spans="1:12" ht="12" x14ac:dyDescent="0.25">
      <c r="A267" s="30">
        <v>845</v>
      </c>
      <c r="B267" s="30" t="s">
        <v>313</v>
      </c>
      <c r="C267" s="180">
        <v>3001</v>
      </c>
      <c r="D267" s="180">
        <v>13344.452482202269</v>
      </c>
      <c r="E267" s="180">
        <f t="shared" si="6"/>
        <v>8402.7999999999993</v>
      </c>
      <c r="F267" s="180"/>
      <c r="G267" s="180">
        <f t="shared" si="7"/>
        <v>21747.252482202268</v>
      </c>
      <c r="H267" s="180"/>
      <c r="I267" s="180"/>
      <c r="J267" s="180"/>
      <c r="K267" s="180"/>
      <c r="L267" s="180"/>
    </row>
    <row r="268" spans="1:12" ht="12" x14ac:dyDescent="0.25">
      <c r="A268" s="30">
        <v>846</v>
      </c>
      <c r="B268" s="30" t="s">
        <v>314</v>
      </c>
      <c r="C268" s="180">
        <v>5076</v>
      </c>
      <c r="D268" s="180">
        <v>22475.600697919665</v>
      </c>
      <c r="E268" s="180">
        <f t="shared" si="6"/>
        <v>14212.8</v>
      </c>
      <c r="F268" s="180"/>
      <c r="G268" s="180">
        <f t="shared" si="7"/>
        <v>36688.400697919664</v>
      </c>
      <c r="H268" s="180"/>
      <c r="I268" s="180"/>
      <c r="J268" s="180"/>
      <c r="K268" s="180"/>
      <c r="L268" s="180"/>
    </row>
    <row r="269" spans="1:12" ht="12" x14ac:dyDescent="0.25">
      <c r="A269" s="30">
        <v>848</v>
      </c>
      <c r="B269" s="30" t="s">
        <v>315</v>
      </c>
      <c r="C269" s="180">
        <v>4361</v>
      </c>
      <c r="D269" s="180">
        <v>18261.965081006059</v>
      </c>
      <c r="E269" s="180">
        <f t="shared" ref="E269:E304" si="8">C269*$E$7</f>
        <v>12210.8</v>
      </c>
      <c r="F269" s="180"/>
      <c r="G269" s="180">
        <f t="shared" ref="G269:G304" si="9">SUM(D269:E269)</f>
        <v>30472.765081006059</v>
      </c>
      <c r="H269" s="180"/>
      <c r="I269" s="180"/>
      <c r="J269" s="180"/>
      <c r="K269" s="180"/>
      <c r="L269" s="180"/>
    </row>
    <row r="270" spans="1:12" ht="12" x14ac:dyDescent="0.25">
      <c r="A270" s="30">
        <v>849</v>
      </c>
      <c r="B270" s="30" t="s">
        <v>316</v>
      </c>
      <c r="C270" s="180">
        <v>3033</v>
      </c>
      <c r="D270" s="180">
        <v>12244.571291433802</v>
      </c>
      <c r="E270" s="180">
        <f t="shared" si="8"/>
        <v>8492.4</v>
      </c>
      <c r="F270" s="180"/>
      <c r="G270" s="180">
        <f t="shared" si="9"/>
        <v>20736.971291433802</v>
      </c>
      <c r="H270" s="180"/>
      <c r="I270" s="180"/>
      <c r="J270" s="180"/>
      <c r="K270" s="180"/>
      <c r="L270" s="180"/>
    </row>
    <row r="271" spans="1:12" ht="12" x14ac:dyDescent="0.25">
      <c r="A271" s="30">
        <v>850</v>
      </c>
      <c r="B271" s="30" t="s">
        <v>317</v>
      </c>
      <c r="C271" s="180">
        <v>2388</v>
      </c>
      <c r="D271" s="180">
        <v>11246.327566683547</v>
      </c>
      <c r="E271" s="180">
        <f t="shared" si="8"/>
        <v>6686.4</v>
      </c>
      <c r="F271" s="180"/>
      <c r="G271" s="180">
        <f t="shared" si="9"/>
        <v>17932.727566683549</v>
      </c>
      <c r="H271" s="180"/>
      <c r="I271" s="180"/>
      <c r="J271" s="180"/>
      <c r="K271" s="180"/>
      <c r="L271" s="180"/>
    </row>
    <row r="272" spans="1:12" ht="12" x14ac:dyDescent="0.25">
      <c r="A272" s="30">
        <v>851</v>
      </c>
      <c r="B272" s="30" t="s">
        <v>318</v>
      </c>
      <c r="C272" s="180">
        <v>21602</v>
      </c>
      <c r="D272" s="180">
        <v>119886.09930027947</v>
      </c>
      <c r="E272" s="180">
        <f t="shared" si="8"/>
        <v>60485.599999999999</v>
      </c>
      <c r="F272" s="180"/>
      <c r="G272" s="180">
        <f t="shared" si="9"/>
        <v>180371.69930027946</v>
      </c>
      <c r="H272" s="180"/>
      <c r="I272" s="180"/>
      <c r="J272" s="180"/>
      <c r="K272" s="180"/>
      <c r="L272" s="180"/>
    </row>
    <row r="273" spans="1:12" ht="12" x14ac:dyDescent="0.25">
      <c r="A273" s="30">
        <v>853</v>
      </c>
      <c r="B273" s="30" t="s">
        <v>319</v>
      </c>
      <c r="C273" s="180">
        <v>192962</v>
      </c>
      <c r="D273" s="180">
        <v>1010473.9017434838</v>
      </c>
      <c r="E273" s="180">
        <f t="shared" si="8"/>
        <v>540293.6</v>
      </c>
      <c r="F273" s="180"/>
      <c r="G273" s="180">
        <f t="shared" si="9"/>
        <v>1550767.5017434838</v>
      </c>
      <c r="H273" s="180"/>
      <c r="I273" s="180"/>
      <c r="J273" s="180"/>
      <c r="K273" s="180"/>
      <c r="L273" s="180"/>
    </row>
    <row r="274" spans="1:12" ht="12" x14ac:dyDescent="0.25">
      <c r="A274" s="30">
        <v>854</v>
      </c>
      <c r="B274" s="30" t="s">
        <v>320</v>
      </c>
      <c r="C274" s="180">
        <v>3373</v>
      </c>
      <c r="D274" s="180">
        <v>16199.20443448546</v>
      </c>
      <c r="E274" s="180">
        <f t="shared" si="8"/>
        <v>9444.4</v>
      </c>
      <c r="F274" s="180"/>
      <c r="G274" s="180">
        <f t="shared" si="9"/>
        <v>25643.60443448546</v>
      </c>
      <c r="H274" s="180"/>
      <c r="I274" s="180"/>
      <c r="J274" s="180"/>
      <c r="K274" s="180"/>
      <c r="L274" s="180"/>
    </row>
    <row r="275" spans="1:12" ht="12" x14ac:dyDescent="0.25">
      <c r="A275" s="30">
        <v>857</v>
      </c>
      <c r="B275" s="30" t="s">
        <v>321</v>
      </c>
      <c r="C275" s="180">
        <v>2477</v>
      </c>
      <c r="D275" s="180">
        <v>10220.192847393759</v>
      </c>
      <c r="E275" s="180">
        <f t="shared" si="8"/>
        <v>6935.5999999999995</v>
      </c>
      <c r="F275" s="180"/>
      <c r="G275" s="180">
        <f t="shared" si="9"/>
        <v>17155.792847393757</v>
      </c>
      <c r="H275" s="180"/>
      <c r="I275" s="180"/>
      <c r="J275" s="180"/>
      <c r="K275" s="180"/>
      <c r="L275" s="180"/>
    </row>
    <row r="276" spans="1:12" ht="12" x14ac:dyDescent="0.25">
      <c r="A276" s="30">
        <v>858</v>
      </c>
      <c r="B276" s="30" t="s">
        <v>322</v>
      </c>
      <c r="C276" s="180">
        <v>38599</v>
      </c>
      <c r="D276" s="180">
        <v>260991.11468439587</v>
      </c>
      <c r="E276" s="180">
        <f t="shared" si="8"/>
        <v>108077.2</v>
      </c>
      <c r="F276" s="180"/>
      <c r="G276" s="180">
        <f t="shared" si="9"/>
        <v>369068.31468439585</v>
      </c>
      <c r="H276" s="180"/>
      <c r="I276" s="180"/>
      <c r="J276" s="180"/>
      <c r="K276" s="180"/>
      <c r="L276" s="180"/>
    </row>
    <row r="277" spans="1:12" ht="12" x14ac:dyDescent="0.25">
      <c r="A277" s="30">
        <v>859</v>
      </c>
      <c r="B277" s="30" t="s">
        <v>323</v>
      </c>
      <c r="C277" s="180">
        <v>6637</v>
      </c>
      <c r="D277" s="180">
        <v>29575.597231255506</v>
      </c>
      <c r="E277" s="180">
        <f t="shared" si="8"/>
        <v>18583.599999999999</v>
      </c>
      <c r="F277" s="180"/>
      <c r="G277" s="180">
        <f t="shared" si="9"/>
        <v>48159.197231255501</v>
      </c>
      <c r="H277" s="180"/>
      <c r="I277" s="180"/>
      <c r="J277" s="180"/>
      <c r="K277" s="180"/>
      <c r="L277" s="180"/>
    </row>
    <row r="278" spans="1:12" ht="12" x14ac:dyDescent="0.25">
      <c r="A278" s="30">
        <v>886</v>
      </c>
      <c r="B278" s="30" t="s">
        <v>324</v>
      </c>
      <c r="C278" s="180">
        <v>12871</v>
      </c>
      <c r="D278" s="180">
        <v>73694.620581305498</v>
      </c>
      <c r="E278" s="180">
        <f t="shared" si="8"/>
        <v>36038.799999999996</v>
      </c>
      <c r="F278" s="180"/>
      <c r="G278" s="180">
        <f t="shared" si="9"/>
        <v>109733.42058130549</v>
      </c>
      <c r="H278" s="180"/>
      <c r="I278" s="180"/>
      <c r="J278" s="180"/>
      <c r="K278" s="180"/>
      <c r="L278" s="180"/>
    </row>
    <row r="279" spans="1:12" ht="12" x14ac:dyDescent="0.25">
      <c r="A279" s="30">
        <v>887</v>
      </c>
      <c r="B279" s="30" t="s">
        <v>325</v>
      </c>
      <c r="C279" s="180">
        <v>4688</v>
      </c>
      <c r="D279" s="180">
        <v>21664.702194453163</v>
      </c>
      <c r="E279" s="180">
        <f t="shared" si="8"/>
        <v>13126.4</v>
      </c>
      <c r="F279" s="180"/>
      <c r="G279" s="180">
        <f t="shared" si="9"/>
        <v>34791.10219445316</v>
      </c>
      <c r="H279" s="180"/>
      <c r="I279" s="180"/>
      <c r="J279" s="180"/>
      <c r="K279" s="180"/>
      <c r="L279" s="180"/>
    </row>
    <row r="280" spans="1:12" ht="12" x14ac:dyDescent="0.25">
      <c r="A280" s="30">
        <v>889</v>
      </c>
      <c r="B280" s="30" t="s">
        <v>326</v>
      </c>
      <c r="C280" s="180">
        <v>2676</v>
      </c>
      <c r="D280" s="180">
        <v>10225.514677519241</v>
      </c>
      <c r="E280" s="180">
        <f t="shared" si="8"/>
        <v>7492.7999999999993</v>
      </c>
      <c r="F280" s="180"/>
      <c r="G280" s="180">
        <f t="shared" si="9"/>
        <v>17718.31467751924</v>
      </c>
      <c r="H280" s="180"/>
      <c r="I280" s="180"/>
      <c r="J280" s="180"/>
      <c r="K280" s="180"/>
      <c r="L280" s="180"/>
    </row>
    <row r="281" spans="1:12" ht="12" x14ac:dyDescent="0.25">
      <c r="A281" s="30">
        <v>890</v>
      </c>
      <c r="B281" s="30" t="s">
        <v>327</v>
      </c>
      <c r="C281" s="180">
        <v>1212</v>
      </c>
      <c r="D281" s="180">
        <v>6331.8749035292194</v>
      </c>
      <c r="E281" s="180">
        <f t="shared" si="8"/>
        <v>3393.6</v>
      </c>
      <c r="F281" s="180"/>
      <c r="G281" s="180">
        <f t="shared" si="9"/>
        <v>9725.4749035292189</v>
      </c>
      <c r="H281" s="180"/>
      <c r="I281" s="180"/>
      <c r="J281" s="180"/>
      <c r="K281" s="180"/>
      <c r="L281" s="180"/>
    </row>
    <row r="282" spans="1:12" ht="12" x14ac:dyDescent="0.25">
      <c r="A282" s="30">
        <v>892</v>
      </c>
      <c r="B282" s="30" t="s">
        <v>328</v>
      </c>
      <c r="C282" s="180">
        <v>3681</v>
      </c>
      <c r="D282" s="180">
        <v>16842.394507569697</v>
      </c>
      <c r="E282" s="180">
        <f t="shared" si="8"/>
        <v>10306.799999999999</v>
      </c>
      <c r="F282" s="180"/>
      <c r="G282" s="180">
        <f t="shared" si="9"/>
        <v>27149.194507569697</v>
      </c>
      <c r="H282" s="180"/>
      <c r="I282" s="180"/>
      <c r="J282" s="180"/>
      <c r="K282" s="180"/>
      <c r="L282" s="180"/>
    </row>
    <row r="283" spans="1:12" ht="12" x14ac:dyDescent="0.25">
      <c r="A283" s="30">
        <v>893</v>
      </c>
      <c r="B283" s="30" t="s">
        <v>329</v>
      </c>
      <c r="C283" s="180">
        <v>7464</v>
      </c>
      <c r="D283" s="180">
        <v>34515.291641155251</v>
      </c>
      <c r="E283" s="180">
        <f t="shared" si="8"/>
        <v>20899.199999999997</v>
      </c>
      <c r="F283" s="180"/>
      <c r="G283" s="180">
        <f t="shared" si="9"/>
        <v>55414.491641155248</v>
      </c>
      <c r="H283" s="180"/>
      <c r="I283" s="180"/>
      <c r="J283" s="180"/>
      <c r="K283" s="180"/>
      <c r="L283" s="180"/>
    </row>
    <row r="284" spans="1:12" ht="12" x14ac:dyDescent="0.25">
      <c r="A284" s="30">
        <v>895</v>
      </c>
      <c r="B284" s="30" t="s">
        <v>330</v>
      </c>
      <c r="C284" s="180">
        <v>15522</v>
      </c>
      <c r="D284" s="180">
        <v>87381.079597587566</v>
      </c>
      <c r="E284" s="180">
        <f t="shared" si="8"/>
        <v>43461.599999999999</v>
      </c>
      <c r="F284" s="180"/>
      <c r="G284" s="180">
        <f t="shared" si="9"/>
        <v>130842.67959758756</v>
      </c>
      <c r="H284" s="180"/>
      <c r="I284" s="180"/>
      <c r="J284" s="180"/>
      <c r="K284" s="180"/>
      <c r="L284" s="180"/>
    </row>
    <row r="285" spans="1:12" ht="12" x14ac:dyDescent="0.25">
      <c r="A285" s="30">
        <v>905</v>
      </c>
      <c r="B285" s="30" t="s">
        <v>331</v>
      </c>
      <c r="C285" s="180">
        <v>67636</v>
      </c>
      <c r="D285" s="180">
        <v>395056.78621999442</v>
      </c>
      <c r="E285" s="180">
        <f t="shared" si="8"/>
        <v>189380.8</v>
      </c>
      <c r="F285" s="180"/>
      <c r="G285" s="180">
        <f t="shared" si="9"/>
        <v>584437.58621999435</v>
      </c>
      <c r="H285" s="180"/>
      <c r="I285" s="180"/>
      <c r="J285" s="180"/>
      <c r="K285" s="180"/>
      <c r="L285" s="180"/>
    </row>
    <row r="286" spans="1:12" ht="12" x14ac:dyDescent="0.25">
      <c r="A286" s="30">
        <v>908</v>
      </c>
      <c r="B286" s="30" t="s">
        <v>332</v>
      </c>
      <c r="C286" s="180">
        <v>20972</v>
      </c>
      <c r="D286" s="180">
        <v>117388.25065064715</v>
      </c>
      <c r="E286" s="180">
        <f t="shared" si="8"/>
        <v>58721.599999999999</v>
      </c>
      <c r="F286" s="180"/>
      <c r="G286" s="180">
        <f t="shared" si="9"/>
        <v>176109.85065064716</v>
      </c>
      <c r="H286" s="180"/>
      <c r="I286" s="180"/>
      <c r="J286" s="180"/>
      <c r="K286" s="180"/>
      <c r="L286" s="180"/>
    </row>
    <row r="287" spans="1:12" ht="12" x14ac:dyDescent="0.25">
      <c r="A287" s="30">
        <v>915</v>
      </c>
      <c r="B287" s="30" t="s">
        <v>333</v>
      </c>
      <c r="C287" s="180">
        <v>20466</v>
      </c>
      <c r="D287" s="180">
        <v>111105.42183311505</v>
      </c>
      <c r="E287" s="180">
        <f t="shared" si="8"/>
        <v>57304.799999999996</v>
      </c>
      <c r="F287" s="180"/>
      <c r="G287" s="180">
        <f t="shared" si="9"/>
        <v>168410.22183311504</v>
      </c>
      <c r="H287" s="180"/>
      <c r="I287" s="180"/>
      <c r="J287" s="180"/>
      <c r="K287" s="180"/>
      <c r="L287" s="180"/>
    </row>
    <row r="288" spans="1:12" ht="12" x14ac:dyDescent="0.25">
      <c r="A288" s="30">
        <v>918</v>
      </c>
      <c r="B288" s="30" t="s">
        <v>334</v>
      </c>
      <c r="C288" s="180">
        <v>2293</v>
      </c>
      <c r="D288" s="180">
        <v>11049.642307962391</v>
      </c>
      <c r="E288" s="180">
        <f t="shared" si="8"/>
        <v>6420.4</v>
      </c>
      <c r="F288" s="180"/>
      <c r="G288" s="180">
        <f t="shared" si="9"/>
        <v>17470.042307962391</v>
      </c>
      <c r="H288" s="180"/>
      <c r="I288" s="180"/>
      <c r="J288" s="180"/>
      <c r="K288" s="180"/>
      <c r="L288" s="180"/>
    </row>
    <row r="289" spans="1:12" ht="12" x14ac:dyDescent="0.25">
      <c r="A289" s="30">
        <v>921</v>
      </c>
      <c r="B289" s="30" t="s">
        <v>335</v>
      </c>
      <c r="C289" s="180">
        <v>2014</v>
      </c>
      <c r="D289" s="180">
        <v>7792.7942769466681</v>
      </c>
      <c r="E289" s="180">
        <f t="shared" si="8"/>
        <v>5639.2</v>
      </c>
      <c r="F289" s="180"/>
      <c r="G289" s="180">
        <f t="shared" si="9"/>
        <v>13431.994276946669</v>
      </c>
      <c r="H289" s="180"/>
      <c r="I289" s="180"/>
      <c r="J289" s="180"/>
      <c r="K289" s="180"/>
      <c r="L289" s="180"/>
    </row>
    <row r="290" spans="1:12" ht="12" x14ac:dyDescent="0.25">
      <c r="A290" s="30">
        <v>922</v>
      </c>
      <c r="B290" s="30" t="s">
        <v>336</v>
      </c>
      <c r="C290" s="180">
        <v>4355</v>
      </c>
      <c r="D290" s="180">
        <v>23904.330855038825</v>
      </c>
      <c r="E290" s="180">
        <f t="shared" si="8"/>
        <v>12194</v>
      </c>
      <c r="F290" s="180"/>
      <c r="G290" s="180">
        <f t="shared" si="9"/>
        <v>36098.330855038825</v>
      </c>
      <c r="H290" s="180"/>
      <c r="I290" s="180"/>
      <c r="J290" s="180"/>
      <c r="K290" s="180"/>
      <c r="L290" s="180"/>
    </row>
    <row r="291" spans="1:12" ht="12" x14ac:dyDescent="0.25">
      <c r="A291" s="30">
        <v>924</v>
      </c>
      <c r="B291" s="30" t="s">
        <v>337</v>
      </c>
      <c r="C291" s="180">
        <v>3114</v>
      </c>
      <c r="D291" s="180">
        <v>14387.333621047977</v>
      </c>
      <c r="E291" s="180">
        <f t="shared" si="8"/>
        <v>8719.1999999999989</v>
      </c>
      <c r="F291" s="180"/>
      <c r="G291" s="180">
        <f t="shared" si="9"/>
        <v>23106.533621047976</v>
      </c>
      <c r="H291" s="180"/>
      <c r="I291" s="180"/>
      <c r="J291" s="180"/>
      <c r="K291" s="180"/>
      <c r="L291" s="180"/>
    </row>
    <row r="292" spans="1:12" ht="12" x14ac:dyDescent="0.25">
      <c r="A292" s="30">
        <v>925</v>
      </c>
      <c r="B292" s="30" t="s">
        <v>338</v>
      </c>
      <c r="C292" s="180">
        <v>3579</v>
      </c>
      <c r="D292" s="180">
        <v>14708.269068004241</v>
      </c>
      <c r="E292" s="180">
        <f t="shared" si="8"/>
        <v>10021.199999999999</v>
      </c>
      <c r="F292" s="180"/>
      <c r="G292" s="180">
        <f t="shared" si="9"/>
        <v>24729.46906800424</v>
      </c>
      <c r="H292" s="180"/>
      <c r="I292" s="180"/>
      <c r="J292" s="180"/>
      <c r="K292" s="180"/>
      <c r="L292" s="180"/>
    </row>
    <row r="293" spans="1:12" ht="12" x14ac:dyDescent="0.25">
      <c r="A293" s="30">
        <v>927</v>
      </c>
      <c r="B293" s="30" t="s">
        <v>339</v>
      </c>
      <c r="C293" s="180">
        <v>29158</v>
      </c>
      <c r="D293" s="180">
        <v>184353.45048445181</v>
      </c>
      <c r="E293" s="180">
        <f t="shared" si="8"/>
        <v>81642.399999999994</v>
      </c>
      <c r="F293" s="180"/>
      <c r="G293" s="180">
        <f t="shared" si="9"/>
        <v>265995.8504844518</v>
      </c>
      <c r="H293" s="180"/>
      <c r="I293" s="180"/>
      <c r="J293" s="180"/>
      <c r="K293" s="180"/>
      <c r="L293" s="180"/>
    </row>
    <row r="294" spans="1:12" ht="12" x14ac:dyDescent="0.25">
      <c r="A294" s="30">
        <v>931</v>
      </c>
      <c r="B294" s="30" t="s">
        <v>340</v>
      </c>
      <c r="C294" s="180">
        <v>6176</v>
      </c>
      <c r="D294" s="180">
        <v>26084.753572115082</v>
      </c>
      <c r="E294" s="180">
        <f t="shared" si="8"/>
        <v>17292.8</v>
      </c>
      <c r="F294" s="180"/>
      <c r="G294" s="180">
        <f t="shared" si="9"/>
        <v>43377.553572115081</v>
      </c>
      <c r="H294" s="180"/>
      <c r="I294" s="180"/>
      <c r="J294" s="180"/>
      <c r="K294" s="180"/>
      <c r="L294" s="180"/>
    </row>
    <row r="295" spans="1:12" ht="12" x14ac:dyDescent="0.25">
      <c r="A295" s="30">
        <v>934</v>
      </c>
      <c r="B295" s="30" t="s">
        <v>341</v>
      </c>
      <c r="C295" s="180">
        <v>2827</v>
      </c>
      <c r="D295" s="180">
        <v>13572.465134979824</v>
      </c>
      <c r="E295" s="180">
        <f t="shared" si="8"/>
        <v>7915.5999999999995</v>
      </c>
      <c r="F295" s="180"/>
      <c r="G295" s="180">
        <f t="shared" si="9"/>
        <v>21488.065134979825</v>
      </c>
      <c r="H295" s="180"/>
      <c r="I295" s="180"/>
      <c r="J295" s="180"/>
      <c r="K295" s="180"/>
      <c r="L295" s="180"/>
    </row>
    <row r="296" spans="1:12" ht="12" x14ac:dyDescent="0.25">
      <c r="A296" s="30">
        <v>935</v>
      </c>
      <c r="B296" s="30" t="s">
        <v>342</v>
      </c>
      <c r="C296" s="180">
        <v>3109</v>
      </c>
      <c r="D296" s="180">
        <v>13344.208247379205</v>
      </c>
      <c r="E296" s="180">
        <f t="shared" si="8"/>
        <v>8705.1999999999989</v>
      </c>
      <c r="F296" s="180"/>
      <c r="G296" s="180">
        <f t="shared" si="9"/>
        <v>22049.408247379204</v>
      </c>
      <c r="H296" s="180"/>
      <c r="I296" s="180"/>
      <c r="J296" s="180"/>
      <c r="K296" s="180"/>
      <c r="L296" s="180"/>
    </row>
    <row r="297" spans="1:12" ht="12" x14ac:dyDescent="0.25">
      <c r="A297" s="30">
        <v>936</v>
      </c>
      <c r="B297" s="30" t="s">
        <v>343</v>
      </c>
      <c r="C297" s="180">
        <v>6544</v>
      </c>
      <c r="D297" s="180">
        <v>29059.001689580626</v>
      </c>
      <c r="E297" s="180">
        <f t="shared" si="8"/>
        <v>18323.199999999997</v>
      </c>
      <c r="F297" s="180"/>
      <c r="G297" s="180">
        <f t="shared" si="9"/>
        <v>47382.201689580623</v>
      </c>
      <c r="H297" s="180"/>
      <c r="I297" s="180"/>
      <c r="J297" s="180"/>
      <c r="K297" s="180"/>
      <c r="L297" s="180"/>
    </row>
    <row r="298" spans="1:12" ht="12" x14ac:dyDescent="0.25">
      <c r="A298" s="30">
        <v>946</v>
      </c>
      <c r="B298" s="30" t="s">
        <v>344</v>
      </c>
      <c r="C298" s="180">
        <v>6461</v>
      </c>
      <c r="D298" s="180">
        <v>31026.417416957484</v>
      </c>
      <c r="E298" s="180">
        <f t="shared" si="8"/>
        <v>18090.8</v>
      </c>
      <c r="F298" s="180"/>
      <c r="G298" s="180">
        <f t="shared" si="9"/>
        <v>49117.217416957486</v>
      </c>
      <c r="H298" s="180"/>
      <c r="I298" s="180"/>
      <c r="J298" s="180"/>
      <c r="K298" s="180"/>
      <c r="L298" s="180"/>
    </row>
    <row r="299" spans="1:12" ht="12" x14ac:dyDescent="0.25">
      <c r="A299" s="30">
        <v>976</v>
      </c>
      <c r="B299" s="30" t="s">
        <v>345</v>
      </c>
      <c r="C299" s="180">
        <v>3918</v>
      </c>
      <c r="D299" s="180">
        <v>17217.355630769118</v>
      </c>
      <c r="E299" s="180">
        <f t="shared" si="8"/>
        <v>10970.4</v>
      </c>
      <c r="F299" s="180"/>
      <c r="G299" s="180">
        <f t="shared" si="9"/>
        <v>28187.755630769119</v>
      </c>
      <c r="H299" s="180"/>
      <c r="I299" s="180"/>
      <c r="J299" s="180"/>
      <c r="K299" s="180"/>
      <c r="L299" s="180"/>
    </row>
    <row r="300" spans="1:12" ht="12" x14ac:dyDescent="0.25">
      <c r="A300" s="30">
        <v>977</v>
      </c>
      <c r="B300" s="30" t="s">
        <v>346</v>
      </c>
      <c r="C300" s="180">
        <v>15255</v>
      </c>
      <c r="D300" s="180">
        <v>77002.169894826249</v>
      </c>
      <c r="E300" s="180">
        <f t="shared" si="8"/>
        <v>42714</v>
      </c>
      <c r="F300" s="180"/>
      <c r="G300" s="180">
        <f t="shared" si="9"/>
        <v>119716.16989482625</v>
      </c>
      <c r="H300" s="180"/>
      <c r="I300" s="180"/>
      <c r="J300" s="180"/>
      <c r="K300" s="180"/>
      <c r="L300" s="180"/>
    </row>
    <row r="301" spans="1:12" ht="12" x14ac:dyDescent="0.25">
      <c r="A301" s="30">
        <v>980</v>
      </c>
      <c r="B301" s="30" t="s">
        <v>347</v>
      </c>
      <c r="C301" s="180">
        <v>33254</v>
      </c>
      <c r="D301" s="180">
        <v>185123.04685701171</v>
      </c>
      <c r="E301" s="180">
        <f t="shared" si="8"/>
        <v>93111.2</v>
      </c>
      <c r="F301" s="180"/>
      <c r="G301" s="180">
        <f t="shared" si="9"/>
        <v>278234.24685701169</v>
      </c>
      <c r="H301" s="180"/>
      <c r="I301" s="180"/>
      <c r="J301" s="180"/>
      <c r="K301" s="180"/>
      <c r="L301" s="180"/>
    </row>
    <row r="302" spans="1:12" ht="12" x14ac:dyDescent="0.25">
      <c r="A302" s="30">
        <v>981</v>
      </c>
      <c r="B302" s="30" t="s">
        <v>348</v>
      </c>
      <c r="C302" s="180">
        <v>2343</v>
      </c>
      <c r="D302" s="180">
        <v>11145.343467707924</v>
      </c>
      <c r="E302" s="180">
        <f t="shared" si="8"/>
        <v>6560.4</v>
      </c>
      <c r="F302" s="180"/>
      <c r="G302" s="180">
        <f t="shared" si="9"/>
        <v>17705.743467707922</v>
      </c>
      <c r="H302" s="180"/>
      <c r="I302" s="180"/>
      <c r="J302" s="180"/>
      <c r="K302" s="180"/>
      <c r="L302" s="180"/>
    </row>
    <row r="303" spans="1:12" ht="12" x14ac:dyDescent="0.25">
      <c r="A303" s="30">
        <v>989</v>
      </c>
      <c r="B303" s="30" t="s">
        <v>349</v>
      </c>
      <c r="C303" s="180">
        <v>5616</v>
      </c>
      <c r="D303" s="180">
        <v>26684.486958687972</v>
      </c>
      <c r="E303" s="180">
        <f t="shared" si="8"/>
        <v>15724.8</v>
      </c>
      <c r="F303" s="180"/>
      <c r="G303" s="180">
        <f t="shared" si="9"/>
        <v>42409.286958687968</v>
      </c>
      <c r="H303" s="180"/>
      <c r="I303" s="180"/>
      <c r="J303" s="180"/>
      <c r="K303" s="180"/>
      <c r="L303" s="180"/>
    </row>
    <row r="304" spans="1:12" ht="12" x14ac:dyDescent="0.25">
      <c r="A304" s="30">
        <v>992</v>
      </c>
      <c r="B304" s="30" t="s">
        <v>350</v>
      </c>
      <c r="C304" s="180">
        <v>18765</v>
      </c>
      <c r="D304" s="180">
        <v>98295.395590307118</v>
      </c>
      <c r="E304" s="180">
        <f t="shared" si="8"/>
        <v>52542</v>
      </c>
      <c r="F304" s="180"/>
      <c r="G304" s="180">
        <f t="shared" si="9"/>
        <v>150837.39559030713</v>
      </c>
      <c r="H304" s="180"/>
      <c r="I304" s="180"/>
      <c r="J304" s="180"/>
      <c r="K304" s="180"/>
      <c r="L304" s="180"/>
    </row>
    <row r="306" spans="4:5" x14ac:dyDescent="0.3">
      <c r="D306" s="230"/>
      <c r="E306" s="230"/>
    </row>
    <row r="307" spans="4:5" x14ac:dyDescent="0.3">
      <c r="D307" s="230"/>
      <c r="E307" s="230"/>
    </row>
    <row r="320" spans="4:5" x14ac:dyDescent="0.3">
      <c r="D320" s="231"/>
      <c r="E320" s="231"/>
    </row>
    <row r="321" spans="4:5" x14ac:dyDescent="0.3">
      <c r="D321" s="231"/>
      <c r="E321" s="231"/>
    </row>
    <row r="322" spans="4:5" x14ac:dyDescent="0.3">
      <c r="D322" s="231"/>
      <c r="E322" s="231"/>
    </row>
    <row r="323" spans="4:5" x14ac:dyDescent="0.3">
      <c r="D323" s="231"/>
      <c r="E323" s="231"/>
    </row>
    <row r="324" spans="4:5" x14ac:dyDescent="0.3">
      <c r="D324" s="231"/>
      <c r="E324" s="231"/>
    </row>
    <row r="325" spans="4:5" x14ac:dyDescent="0.3">
      <c r="D325" s="231"/>
      <c r="E325" s="23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D28DDB-56BA-4294-93FF-083D1E16236F}">
  <ds:schemaRefs>
    <ds:schemaRef ds:uri="http://schemas.microsoft.com/office/2006/documentManagement/types"/>
    <ds:schemaRef ds:uri="55a2cc34-794c-4dc7-898e-8fa2029c8187"/>
    <ds:schemaRef ds:uri="ab5ad7e9-ff32-4915-8f05-2a6d5c545421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Information om materialet</vt:lpstr>
      <vt:lpstr>Statsandelarna 2021</vt:lpstr>
      <vt:lpstr>Coronastöd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Eriksson Veronica</cp:lastModifiedBy>
  <cp:lastPrinted>2021-04-22T10:06:15Z</cp:lastPrinted>
  <dcterms:created xsi:type="dcterms:W3CDTF">2016-10-23T13:00:51Z</dcterms:created>
  <dcterms:modified xsi:type="dcterms:W3CDTF">2022-01-07T17:19:51Z</dcterms:modified>
</cp:coreProperties>
</file>