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a_Tuija_OneDrive\0_NYT\1_Tyon_alla\NETTI\Paaekonomistinpalsta\Käännöksessä\"/>
    </mc:Choice>
  </mc:AlternateContent>
  <xr:revisionPtr revIDLastSave="4" documentId="8_{03C9152E-EA9F-4B0E-A9F9-BFA55533FE7D}" xr6:coauthVersionLast="44" xr6:coauthVersionMax="44" xr10:uidLastSave="{D29FB9B1-4A5A-432F-BEF7-ABCE3265458D}"/>
  <bookViews>
    <workbookView xWindow="-120" yWindow="330" windowWidth="19440" windowHeight="15150" firstSheet="2" activeTab="2" xr2:uid="{00000000-000D-0000-FFFF-FFFF00000000}"/>
  </bookViews>
  <sheets>
    <sheet name="Taul3" sheetId="3" r:id="rId1"/>
    <sheet name="Taul2" sheetId="2" r:id="rId2"/>
    <sheet name="Kaikki toimenpiteet (5)" sheetId="1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0" i="13" l="1"/>
  <c r="M18" i="13"/>
  <c r="L18" i="13"/>
  <c r="I90" i="13" l="1"/>
  <c r="M70" i="13"/>
  <c r="L70" i="13"/>
  <c r="F70" i="13" s="1"/>
  <c r="G70" i="13"/>
  <c r="M69" i="13"/>
  <c r="G69" i="13" s="1"/>
  <c r="L69" i="13"/>
  <c r="F69" i="13" s="1"/>
  <c r="K69" i="13"/>
  <c r="E69" i="13" s="1"/>
  <c r="J69" i="13"/>
  <c r="D69" i="13" s="1"/>
  <c r="M68" i="13"/>
  <c r="G68" i="13" s="1"/>
  <c r="L68" i="13"/>
  <c r="F68" i="13" s="1"/>
  <c r="K68" i="13"/>
  <c r="K90" i="13" s="1"/>
  <c r="J68" i="13"/>
  <c r="D68" i="13" s="1"/>
  <c r="G18" i="13"/>
  <c r="F18" i="13"/>
  <c r="E68" i="13" l="1"/>
  <c r="F90" i="13"/>
  <c r="G90" i="13"/>
  <c r="M90" i="13"/>
  <c r="J90" i="13"/>
  <c r="D90" i="13"/>
  <c r="E90" i="13"/>
  <c r="L90" i="13"/>
  <c r="C8" i="2" l="1"/>
  <c r="B4" i="3" l="1"/>
  <c r="B7" i="3" s="1"/>
  <c r="C7" i="3"/>
  <c r="D7" i="3"/>
  <c r="E7" i="3" l="1"/>
</calcChain>
</file>

<file path=xl/sharedStrings.xml><?xml version="1.0" encoding="utf-8"?>
<sst xmlns="http://schemas.openxmlformats.org/spreadsheetml/2006/main" count="97" uniqueCount="93">
  <si>
    <t>Kuntien menojen muutos</t>
  </si>
  <si>
    <t>Kuntien tulojen muutos</t>
  </si>
  <si>
    <t>YTHS-uudistus, kuntien rahoitusosuus amk- ja yliopisto-opiskelijoiden opiskelijaterveydenhuollosta</t>
  </si>
  <si>
    <t>Kiky lomarahaleikkauksen päättyminen</t>
  </si>
  <si>
    <t>Eikö ole hassua esittää tämä ikään kuin kuntien kustannukset eivät kasvaisi?</t>
  </si>
  <si>
    <t>Subjektiivinen varhaiskasvatusoikeus</t>
  </si>
  <si>
    <t xml:space="preserve">Varhaiskasvatuksen ryhmäkokojen pienentäminen </t>
  </si>
  <si>
    <t>Vaasan keskussairaalan muutos laajan päivystyksen sairaalaksi</t>
  </si>
  <si>
    <t>Perheiden ja elämäntilanteiden moninaisuuden tukeminen</t>
  </si>
  <si>
    <t>Seulontaohjelman laajennus</t>
  </si>
  <si>
    <t>Lastensuojelun henkilöstömitoitus</t>
  </si>
  <si>
    <t xml:space="preserve">Hoivahenkilöstön sitova vähimmäismitoitus (0,7) </t>
  </si>
  <si>
    <t>Kansallinen mielenterveysstrategia</t>
  </si>
  <si>
    <t>Kotihoidon resurssien riittävyys ja omaishoidon kehittäminen</t>
  </si>
  <si>
    <t>Lapsi- ja perhepalvelut ja muutosohjelman jatko</t>
  </si>
  <si>
    <t xml:space="preserve">Peruspalvelujen saatavuus </t>
  </si>
  <si>
    <t>Vammaispalvelulain kokonaisuudistus</t>
  </si>
  <si>
    <t>PPVO, digitalisaatiovähennys</t>
  </si>
  <si>
    <t>siirtyy maakuntiin</t>
  </si>
  <si>
    <t>PPVO, ostopalvelut ja kilpailutus vähennys</t>
  </si>
  <si>
    <t>Hoitotakuun toteuttamiseen varatun hallitusohjelman mukaisen rahoituksen vähentäminen 5 milj. eurolla vuodesta 2023 alkaen</t>
  </si>
  <si>
    <t>PPVO, SV korvauksen säästö lisää palvelujen kysyntää</t>
  </si>
  <si>
    <t>Rintamaveteraanien kotona asumista tukevat palvelut</t>
  </si>
  <si>
    <t>Turvakotipaikkojen lisääminen</t>
  </si>
  <si>
    <t>Tutkimusrahoituksen lisääminen</t>
  </si>
  <si>
    <t>Paperittomien terveydenhuolto</t>
  </si>
  <si>
    <t>Päihteitä käyttävien äitien palvelut.</t>
  </si>
  <si>
    <t xml:space="preserve">Kotihoidon kehittämishanke. </t>
  </si>
  <si>
    <t xml:space="preserve">Laajennetaan kehitysvammaisten henkilökohtaisten budjettien kokeiluja. </t>
  </si>
  <si>
    <t>Osatyökykyisille suunnattu työkykyohjelma.</t>
  </si>
  <si>
    <t xml:space="preserve">Välitä viljelijästä -toimintamalli. </t>
  </si>
  <si>
    <t>Palvelurakenteen kehittäminen toisen kotimaisen kielen turvaamiseksi. Vaasan laaja päivystys</t>
  </si>
  <si>
    <t xml:space="preserve">Valtionavustus saamenkielisten sosiaali- ja terveyspalvelujen turvaamiseksi </t>
  </si>
  <si>
    <t>Valtionavustus sosiaalialan osaamiskeskusten toimintaan</t>
  </si>
  <si>
    <t>OKM hallinnonala</t>
  </si>
  <si>
    <t>Varhaiskasvatuksen tasa-arvon ja osallistumisasteen edistäminen</t>
  </si>
  <si>
    <t>Vieraskielisten oppilaiden opetuksen tukeminen</t>
  </si>
  <si>
    <t xml:space="preserve">Ammatillisen koulutuksen tarjonnan lisääminen 1000 opiskelijavuodella nuorisotyöttömyyden vähentämiseksi ja osaamistarpeisiin vastaamiseksi </t>
  </si>
  <si>
    <t>Lukiouudistuksesta aiheutuvat kustannusvaikutukset</t>
  </si>
  <si>
    <t xml:space="preserve">Harrastusmahdollisuus kaikille koulupäivän yhteydessä </t>
  </si>
  <si>
    <t xml:space="preserve">Lukiokoulutuksen yksikköhinnan vahvistaminen </t>
  </si>
  <si>
    <t>Oppivelvollisuusiän pidentäminen</t>
  </si>
  <si>
    <t>Oppilas- ja opiskelijahuollon vahvistaminen perusopetuksessa ja toisella asteella</t>
  </si>
  <si>
    <t xml:space="preserve">Taiteen perusopetuksen kehittäminen </t>
  </si>
  <si>
    <t>Työpaikkaohjaajien koulutuksen lisääminen</t>
  </si>
  <si>
    <t>Urheilijoiden ammattillisen koulutuksen tukeminen</t>
  </si>
  <si>
    <t xml:space="preserve">Liikunnan ja huippu-urheilun edistäminen liikuntapoliittisen selonteon toimeenpanolla </t>
  </si>
  <si>
    <t xml:space="preserve">Nuorten työpajatoiminnan tukeminen </t>
  </si>
  <si>
    <t xml:space="preserve">Perusopetuksen laatu ja tasa-arvo valtionavustus </t>
  </si>
  <si>
    <t xml:space="preserve">Varhaiskasvatuksen laatu ja tasa-arvo valtionavustus </t>
  </si>
  <si>
    <t>Jatkuvan oppimisen edistäminen</t>
  </si>
  <si>
    <t>Luodaan poikkihallinnollinen liikkumisohjelma ja perustetaan liikuntapoliittinen koordinaatioelin. Liikkuva koulu -ohjelman laajentaminen eri ikäluokkiin.</t>
  </si>
  <si>
    <t>Liikuntapaikkarakentaminen ml. kuntoilureitit. Luodaan kansallinen virkistyskäyttöstrategia.</t>
  </si>
  <si>
    <t>Yleisten kirjastojen saavutettavuus, kirjastoautot, kokoelmien monimuotoisuus</t>
  </si>
  <si>
    <t>Maahanmuuttajien osaamisen kehittäminen työllistymisen edellytyksien vahvistamiseksi</t>
  </si>
  <si>
    <t>Opiskelijavuosien lisääminen lähihoitajien koulutukseen hoitajamitoituksen muutokseen varautumiseksi</t>
  </si>
  <si>
    <t>Jatkuvan oppimisen ja osaamisen  kehittäminen</t>
  </si>
  <si>
    <t>TEM hallinnonala</t>
  </si>
  <si>
    <t>Pakolaiskiintiön nosto</t>
  </si>
  <si>
    <t>Talent Hub</t>
  </si>
  <si>
    <t>Alaikäisten yksintulleiden jälkihuollon ikärajan nostosta aiheutuva lisäys (21 -&gt; 25)</t>
  </si>
  <si>
    <t>YM hallinnonala</t>
  </si>
  <si>
    <t xml:space="preserve">Ympäristönsuojelulain ja  ympäristönsuojelusta annetun valtioneuvoston asetuksen sekä eräiden muiden säädösten uudistamishanke, kolmas vaihe; sujuvoittaminen </t>
  </si>
  <si>
    <t>Ympäristön seurannan kehittäminen</t>
  </si>
  <si>
    <t>Keskipitkän aikavälin ilmastopolitiikan suunnitelman toimeenpano; Kuntien ja alueiden ilmastotyön vauhdittaminen</t>
  </si>
  <si>
    <t>MAL kunnallistekniikka-avustukset</t>
  </si>
  <si>
    <t>MAL käynnistysavustukset</t>
  </si>
  <si>
    <t>Lähiöohjelma</t>
  </si>
  <si>
    <t>Kunnostusavustus asuntojen muuttamiseksi ikääntyneille sopiviksi</t>
  </si>
  <si>
    <t>Purkuavustus</t>
  </si>
  <si>
    <t>YHTEENSÄ</t>
  </si>
  <si>
    <t>Menorajoite</t>
  </si>
  <si>
    <t>Menorajoitteen toimiin liittyvä valtionapujen muutos</t>
  </si>
  <si>
    <t>Valtionosuuksien indeksijäädytys</t>
  </si>
  <si>
    <t>Maksuperusteiden muutokset</t>
  </si>
  <si>
    <t>Kiinteistöveron korottaminen</t>
  </si>
  <si>
    <t>Yhteensä</t>
  </si>
  <si>
    <t>Kuntien tehtävien ja velvoitteiden muutokset</t>
  </si>
  <si>
    <t>Kuntien tehtävien ja velvoitteiden muutoksiin liittyvä valtionosuuksien muutos</t>
  </si>
  <si>
    <t xml:space="preserve">Lastensuojelun jälkihuolto-oikeuden laajennus </t>
  </si>
  <si>
    <t xml:space="preserve">Toteutetaan maksuton ehkäisy alle 25-vuotiaille. </t>
  </si>
  <si>
    <t xml:space="preserve">Vahvistetaan ja kehitetään saattohoitoa ja palliatiivista hoitoa. </t>
  </si>
  <si>
    <t xml:space="preserve">Ammatillisen koulutuksen opettajien ja ohjaajien palkkaaminen. Rahoitusta suunnataan myös opetuksen ja ohjauksen tukitoimiin. </t>
  </si>
  <si>
    <t>Valtion, kaupunkien ja alueiden sopimusperusteinen yhteistyö</t>
  </si>
  <si>
    <t>Alueiden omaehtoinen kehittäminen</t>
  </si>
  <si>
    <t xml:space="preserve">Kuntien osaamiskeskustoiminta </t>
  </si>
  <si>
    <t xml:space="preserve">Maahanmuuttajien ohjaus- ja neuvontapalvelut </t>
  </si>
  <si>
    <t>Maastoliikennelain muutos siten, että kunta voi periä maksun lain 30 §:n mukaisesta moottorikäyttöisten ajoneuvojen kilpailu ja harjoitusluvasta</t>
  </si>
  <si>
    <t>Kestävä kaupunkikehitys -ohjelman jatko</t>
  </si>
  <si>
    <t>A1-kielen opetuksen varhentaminen</t>
  </si>
  <si>
    <t>Perhevapailla olevien luku‐ ja kirjoitustaidon ja perustaitojen 
parantaminen yhteistyössä varhaiskasvatuksen ja perusopetuksen  kanssa</t>
  </si>
  <si>
    <t>Sanna Marinin hallituksen kuntapäätökset</t>
  </si>
  <si>
    <t>Valtion päätösperäiset toimet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</si>
</sst>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.00\ [$€-1]_-;\-* #,##0.00\ [$€-1]_-;_-* &quot;-&quot;??\ [$€-1]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ork Sans"/>
    </font>
    <font>
      <b/>
      <sz val="11"/>
      <color theme="1"/>
      <name val="Work Sans"/>
    </font>
    <font>
      <sz val="10"/>
      <name val="Work Sans"/>
    </font>
    <font>
      <sz val="11"/>
      <name val="Work Sans"/>
    </font>
    <font>
      <sz val="10"/>
      <color rgb="FFC00000"/>
      <name val="Work Sans"/>
    </font>
    <font>
      <sz val="11"/>
      <color rgb="FFC00000"/>
      <name val="Work Sans"/>
    </font>
    <font>
      <b/>
      <sz val="10"/>
      <name val="Work Sans"/>
    </font>
    <font>
      <sz val="11"/>
      <color rgb="FFFF0000"/>
      <name val="Work Sans"/>
    </font>
    <font>
      <sz val="10"/>
      <color theme="1"/>
      <name val="Work Sans"/>
    </font>
    <font>
      <sz val="16"/>
      <color rgb="FF923468"/>
      <name val="Work Sans ExtraBold"/>
    </font>
    <font>
      <sz val="14"/>
      <color rgb="FF923468"/>
      <name val="Work Sans ExtraBold"/>
    </font>
    <font>
      <sz val="12"/>
      <color rgb="FF923468"/>
      <name val="Work Sans ExtraBold"/>
    </font>
    <font>
      <sz val="11"/>
      <color rgb="FF923468"/>
      <name val="Work Sans Extra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AD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1" fontId="0" fillId="0" borderId="0" xfId="0" applyNumberFormat="1"/>
    <xf numFmtId="0" fontId="0" fillId="0" borderId="2" xfId="0" applyBorder="1"/>
    <xf numFmtId="1" fontId="0" fillId="0" borderId="2" xfId="0" applyNumberFormat="1" applyBorder="1"/>
    <xf numFmtId="1" fontId="1" fillId="0" borderId="2" xfId="0" applyNumberFormat="1" applyFont="1" applyBorder="1"/>
    <xf numFmtId="0" fontId="1" fillId="0" borderId="0" xfId="0" applyFont="1" applyBorder="1"/>
    <xf numFmtId="0" fontId="0" fillId="0" borderId="0" xfId="0" applyBorder="1"/>
    <xf numFmtId="1" fontId="0" fillId="0" borderId="0" xfId="0" applyNumberFormat="1" applyFill="1" applyBorder="1"/>
    <xf numFmtId="1" fontId="0" fillId="0" borderId="0" xfId="0" applyNumberFormat="1" applyFill="1"/>
    <xf numFmtId="0" fontId="0" fillId="0" borderId="0" xfId="0" applyFill="1"/>
    <xf numFmtId="0" fontId="2" fillId="0" borderId="3" xfId="0" applyFont="1" applyBorder="1"/>
    <xf numFmtId="1" fontId="2" fillId="0" borderId="4" xfId="0" applyNumberFormat="1" applyFont="1" applyBorder="1"/>
    <xf numFmtId="0" fontId="2" fillId="0" borderId="5" xfId="0" applyFont="1" applyBorder="1"/>
    <xf numFmtId="1" fontId="2" fillId="0" borderId="6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0" fontId="0" fillId="0" borderId="9" xfId="0" applyBorder="1"/>
    <xf numFmtId="0" fontId="4" fillId="0" borderId="2" xfId="0" applyFont="1" applyBorder="1"/>
    <xf numFmtId="1" fontId="0" fillId="0" borderId="2" xfId="0" applyNumberFormat="1" applyFont="1" applyBorder="1"/>
    <xf numFmtId="0" fontId="0" fillId="0" borderId="2" xfId="0" applyFill="1" applyBorder="1"/>
    <xf numFmtId="0" fontId="0" fillId="2" borderId="2" xfId="0" applyFill="1" applyBorder="1"/>
    <xf numFmtId="165" fontId="0" fillId="2" borderId="2" xfId="0" applyNumberFormat="1" applyFill="1" applyBorder="1"/>
    <xf numFmtId="1" fontId="4" fillId="0" borderId="2" xfId="0" applyNumberFormat="1" applyFont="1" applyBorder="1"/>
    <xf numFmtId="0" fontId="0" fillId="0" borderId="0" xfId="0"/>
    <xf numFmtId="0" fontId="4" fillId="2" borderId="2" xfId="0" applyFont="1" applyFill="1" applyBorder="1"/>
    <xf numFmtId="1" fontId="4" fillId="2" borderId="2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/>
    <xf numFmtId="0" fontId="4" fillId="0" borderId="13" xfId="0" applyFont="1" applyBorder="1"/>
    <xf numFmtId="0" fontId="4" fillId="0" borderId="10" xfId="0" applyFont="1" applyBorder="1"/>
    <xf numFmtId="1" fontId="4" fillId="0" borderId="13" xfId="0" applyNumberFormat="1" applyFont="1" applyBorder="1"/>
    <xf numFmtId="1" fontId="4" fillId="0" borderId="10" xfId="0" applyNumberFormat="1" applyFont="1" applyBorder="1"/>
    <xf numFmtId="0" fontId="5" fillId="2" borderId="10" xfId="0" applyFont="1" applyFill="1" applyBorder="1"/>
    <xf numFmtId="0" fontId="0" fillId="0" borderId="10" xfId="0" applyBorder="1"/>
    <xf numFmtId="0" fontId="4" fillId="3" borderId="13" xfId="0" applyFont="1" applyFill="1" applyBorder="1"/>
    <xf numFmtId="1" fontId="4" fillId="3" borderId="13" xfId="0" applyNumberFormat="1" applyFont="1" applyFill="1" applyBorder="1"/>
    <xf numFmtId="0" fontId="5" fillId="0" borderId="0" xfId="0" applyFont="1"/>
    <xf numFmtId="0" fontId="4" fillId="0" borderId="10" xfId="0" applyFont="1" applyFill="1" applyBorder="1"/>
    <xf numFmtId="165" fontId="0" fillId="0" borderId="0" xfId="0" applyNumberFormat="1"/>
    <xf numFmtId="1" fontId="8" fillId="0" borderId="2" xfId="0" applyNumberFormat="1" applyFont="1" applyFill="1" applyBorder="1"/>
    <xf numFmtId="0" fontId="5" fillId="0" borderId="2" xfId="0" applyFont="1" applyFill="1" applyBorder="1"/>
    <xf numFmtId="0" fontId="4" fillId="0" borderId="0" xfId="0" applyFont="1" applyFill="1" applyBorder="1"/>
    <xf numFmtId="0" fontId="0" fillId="2" borderId="0" xfId="0" applyFill="1" applyBorder="1"/>
    <xf numFmtId="165" fontId="5" fillId="0" borderId="0" xfId="0" applyNumberFormat="1" applyFont="1" applyFill="1" applyBorder="1"/>
    <xf numFmtId="0" fontId="10" fillId="0" borderId="0" xfId="0" applyFont="1"/>
    <xf numFmtId="14" fontId="10" fillId="0" borderId="0" xfId="0" applyNumberFormat="1" applyFont="1"/>
    <xf numFmtId="0" fontId="10" fillId="0" borderId="2" xfId="0" applyFont="1" applyBorder="1"/>
    <xf numFmtId="0" fontId="12" fillId="0" borderId="2" xfId="0" quotePrefix="1" applyFont="1" applyFill="1" applyBorder="1" applyAlignment="1">
      <alignment wrapText="1"/>
    </xf>
    <xf numFmtId="0" fontId="10" fillId="0" borderId="2" xfId="0" applyFont="1" applyFill="1" applyBorder="1"/>
    <xf numFmtId="0" fontId="10" fillId="2" borderId="2" xfId="0" applyFont="1" applyFill="1" applyBorder="1"/>
    <xf numFmtId="1" fontId="11" fillId="0" borderId="2" xfId="0" applyNumberFormat="1" applyFont="1" applyBorder="1"/>
    <xf numFmtId="1" fontId="10" fillId="0" borderId="2" xfId="0" applyNumberFormat="1" applyFont="1" applyBorder="1"/>
    <xf numFmtId="1" fontId="13" fillId="0" borderId="2" xfId="0" applyNumberFormat="1" applyFont="1" applyFill="1" applyBorder="1"/>
    <xf numFmtId="0" fontId="14" fillId="0" borderId="2" xfId="0" quotePrefix="1" applyFont="1" applyFill="1" applyBorder="1" applyAlignment="1">
      <alignment wrapText="1"/>
    </xf>
    <xf numFmtId="1" fontId="15" fillId="0" borderId="2" xfId="0" applyNumberFormat="1" applyFont="1" applyFill="1" applyBorder="1"/>
    <xf numFmtId="1" fontId="10" fillId="0" borderId="2" xfId="0" applyNumberFormat="1" applyFont="1" applyFill="1" applyBorder="1"/>
    <xf numFmtId="0" fontId="13" fillId="2" borderId="2" xfId="0" applyFont="1" applyFill="1" applyBorder="1"/>
    <xf numFmtId="1" fontId="13" fillId="2" borderId="2" xfId="0" applyNumberFormat="1" applyFont="1" applyFill="1" applyBorder="1"/>
    <xf numFmtId="1" fontId="13" fillId="0" borderId="2" xfId="0" applyNumberFormat="1" applyFont="1" applyBorder="1"/>
    <xf numFmtId="0" fontId="13" fillId="0" borderId="2" xfId="0" applyFont="1" applyBorder="1"/>
    <xf numFmtId="0" fontId="10" fillId="3" borderId="2" xfId="0" applyNumberFormat="1" applyFont="1" applyFill="1" applyBorder="1" applyAlignment="1">
      <alignment horizontal="left" vertical="top" wrapText="1"/>
    </xf>
    <xf numFmtId="0" fontId="13" fillId="3" borderId="2" xfId="0" applyFont="1" applyFill="1" applyBorder="1"/>
    <xf numFmtId="1" fontId="13" fillId="3" borderId="2" xfId="0" applyNumberFormat="1" applyFont="1" applyFill="1" applyBorder="1"/>
    <xf numFmtId="0" fontId="12" fillId="3" borderId="2" xfId="0" quotePrefix="1" applyFont="1" applyFill="1" applyBorder="1" applyAlignment="1">
      <alignment wrapText="1"/>
    </xf>
    <xf numFmtId="0" fontId="10" fillId="3" borderId="2" xfId="0" applyFont="1" applyFill="1" applyBorder="1" applyAlignment="1">
      <alignment vertical="top" wrapText="1"/>
    </xf>
    <xf numFmtId="0" fontId="16" fillId="0" borderId="2" xfId="0" quotePrefix="1" applyFont="1" applyFill="1" applyBorder="1" applyAlignment="1">
      <alignment wrapText="1"/>
    </xf>
    <xf numFmtId="0" fontId="12" fillId="0" borderId="2" xfId="0" applyFont="1" applyFill="1" applyBorder="1"/>
    <xf numFmtId="0" fontId="12" fillId="0" borderId="2" xfId="0" applyFont="1" applyFill="1" applyBorder="1" applyAlignment="1">
      <alignment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/>
    <xf numFmtId="0" fontId="16" fillId="2" borderId="2" xfId="0" applyFont="1" applyFill="1" applyBorder="1" applyAlignment="1">
      <alignment wrapText="1"/>
    </xf>
    <xf numFmtId="0" fontId="17" fillId="2" borderId="2" xfId="0" applyFont="1" applyFill="1" applyBorder="1"/>
    <xf numFmtId="0" fontId="12" fillId="0" borderId="2" xfId="0" applyFont="1" applyFill="1" applyBorder="1" applyAlignment="1">
      <alignment horizontal="left" wrapText="1"/>
    </xf>
    <xf numFmtId="0" fontId="12" fillId="0" borderId="2" xfId="0" applyFont="1" applyBorder="1"/>
    <xf numFmtId="0" fontId="12" fillId="2" borderId="2" xfId="0" applyFont="1" applyFill="1" applyBorder="1" applyAlignment="1">
      <alignment horizontal="left" wrapText="1"/>
    </xf>
    <xf numFmtId="0" fontId="18" fillId="2" borderId="2" xfId="0" applyFont="1" applyFill="1" applyBorder="1"/>
    <xf numFmtId="0" fontId="12" fillId="0" borderId="2" xfId="0" applyFont="1" applyFill="1" applyBorder="1" applyAlignment="1">
      <alignment horizontal="left" vertical="top" wrapText="1"/>
    </xf>
    <xf numFmtId="165" fontId="13" fillId="0" borderId="2" xfId="0" applyNumberFormat="1" applyFont="1" applyFill="1" applyBorder="1"/>
    <xf numFmtId="0" fontId="18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/>
    </xf>
    <xf numFmtId="0" fontId="19" fillId="0" borderId="0" xfId="0" applyFont="1"/>
    <xf numFmtId="0" fontId="20" fillId="0" borderId="2" xfId="0" applyFont="1" applyBorder="1"/>
    <xf numFmtId="0" fontId="21" fillId="0" borderId="2" xfId="0" applyFont="1" applyBorder="1"/>
    <xf numFmtId="0" fontId="19" fillId="0" borderId="0" xfId="0" applyFont="1" applyBorder="1"/>
    <xf numFmtId="0" fontId="13" fillId="0" borderId="0" xfId="0" applyFont="1"/>
    <xf numFmtId="14" fontId="18" fillId="0" borderId="0" xfId="0" applyNumberFormat="1" applyFont="1"/>
    <xf numFmtId="0" fontId="12" fillId="4" borderId="2" xfId="0" quotePrefix="1" applyFont="1" applyFill="1" applyBorder="1" applyAlignment="1">
      <alignment wrapText="1"/>
    </xf>
    <xf numFmtId="0" fontId="13" fillId="4" borderId="2" xfId="0" applyFont="1" applyFill="1" applyBorder="1"/>
    <xf numFmtId="1" fontId="13" fillId="4" borderId="2" xfId="0" applyNumberFormat="1" applyFont="1" applyFill="1" applyBorder="1"/>
    <xf numFmtId="0" fontId="12" fillId="4" borderId="2" xfId="0" applyFont="1" applyFill="1" applyBorder="1" applyAlignment="1">
      <alignment vertical="top"/>
    </xf>
    <xf numFmtId="165" fontId="13" fillId="4" borderId="2" xfId="0" applyNumberFormat="1" applyFont="1" applyFill="1" applyBorder="1"/>
    <xf numFmtId="0" fontId="12" fillId="4" borderId="2" xfId="0" applyFont="1" applyFill="1" applyBorder="1" applyAlignment="1">
      <alignment wrapText="1"/>
    </xf>
    <xf numFmtId="0" fontId="11" fillId="0" borderId="1" xfId="0" applyFont="1" applyBorder="1" applyAlignment="1">
      <alignment horizontal="left"/>
    </xf>
    <xf numFmtId="1" fontId="12" fillId="0" borderId="2" xfId="0" quotePrefix="1" applyNumberFormat="1" applyFont="1" applyFill="1" applyBorder="1" applyAlignment="1">
      <alignment wrapText="1"/>
    </xf>
    <xf numFmtId="1" fontId="0" fillId="0" borderId="2" xfId="0" applyNumberFormat="1" applyFill="1" applyBorder="1"/>
    <xf numFmtId="1" fontId="4" fillId="0" borderId="2" xfId="0" applyNumberFormat="1" applyFont="1" applyFill="1" applyBorder="1"/>
    <xf numFmtId="1" fontId="12" fillId="4" borderId="2" xfId="0" quotePrefix="1" applyNumberFormat="1" applyFont="1" applyFill="1" applyBorder="1" applyAlignment="1">
      <alignment wrapText="1"/>
    </xf>
    <xf numFmtId="1" fontId="4" fillId="0" borderId="0" xfId="0" applyNumberFormat="1" applyFont="1" applyBorder="1"/>
    <xf numFmtId="1" fontId="9" fillId="0" borderId="2" xfId="0" applyNumberFormat="1" applyFont="1" applyBorder="1"/>
    <xf numFmtId="0" fontId="12" fillId="0" borderId="2" xfId="0" applyFont="1" applyFill="1" applyBorder="1" applyAlignment="1">
      <alignment vertical="top" wrapText="1"/>
    </xf>
    <xf numFmtId="0" fontId="4" fillId="0" borderId="13" xfId="0" applyFont="1" applyFill="1" applyBorder="1"/>
    <xf numFmtId="165" fontId="4" fillId="0" borderId="13" xfId="0" applyNumberFormat="1" applyFont="1" applyFill="1" applyBorder="1"/>
    <xf numFmtId="0" fontId="12" fillId="4" borderId="2" xfId="0" applyFont="1" applyFill="1" applyBorder="1" applyAlignment="1">
      <alignment horizontal="left" wrapText="1"/>
    </xf>
    <xf numFmtId="0" fontId="0" fillId="4" borderId="0" xfId="0" applyFill="1"/>
    <xf numFmtId="0" fontId="4" fillId="4" borderId="10" xfId="0" applyFont="1" applyFill="1" applyBorder="1"/>
    <xf numFmtId="165" fontId="13" fillId="0" borderId="2" xfId="0" applyNumberFormat="1" applyFont="1" applyBorder="1"/>
    <xf numFmtId="0" fontId="20" fillId="4" borderId="2" xfId="0" applyFont="1" applyFill="1" applyBorder="1"/>
    <xf numFmtId="165" fontId="22" fillId="4" borderId="2" xfId="0" applyNumberFormat="1" applyFont="1" applyFill="1" applyBorder="1"/>
    <xf numFmtId="165" fontId="6" fillId="4" borderId="0" xfId="0" applyNumberFormat="1" applyFont="1" applyFill="1" applyBorder="1"/>
    <xf numFmtId="0" fontId="12" fillId="0" borderId="0" xfId="0" quotePrefix="1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165" fontId="13" fillId="0" borderId="0" xfId="0" applyNumberFormat="1" applyFont="1" applyFill="1" applyBorder="1"/>
    <xf numFmtId="165" fontId="4" fillId="0" borderId="0" xfId="0" applyNumberFormat="1" applyFont="1" applyFill="1" applyBorder="1"/>
    <xf numFmtId="0" fontId="13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11" fillId="0" borderId="0" xfId="0" applyFont="1" applyFill="1" applyBorder="1" applyAlignment="1">
      <alignment horizontal="left"/>
    </xf>
    <xf numFmtId="1" fontId="4" fillId="0" borderId="0" xfId="0" applyNumberFormat="1" applyFont="1" applyFill="1" applyBorder="1"/>
    <xf numFmtId="1" fontId="12" fillId="0" borderId="0" xfId="0" quotePrefix="1" applyNumberFormat="1" applyFont="1" applyFill="1" applyBorder="1" applyAlignment="1">
      <alignment wrapText="1"/>
    </xf>
    <xf numFmtId="165" fontId="22" fillId="0" borderId="0" xfId="0" applyNumberFormat="1" applyFont="1" applyFill="1" applyBorder="1"/>
    <xf numFmtId="0" fontId="20" fillId="4" borderId="1" xfId="0" applyFont="1" applyFill="1" applyBorder="1" applyAlignment="1">
      <alignment horizontal="left"/>
    </xf>
    <xf numFmtId="0" fontId="20" fillId="4" borderId="12" xfId="0" applyFont="1" applyFill="1" applyBorder="1" applyAlignment="1">
      <alignment horizontal="left"/>
    </xf>
    <xf numFmtId="0" fontId="20" fillId="4" borderId="1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1" xfId="0" applyFont="1" applyBorder="1" applyAlignment="1">
      <alignment horizontal="left"/>
    </xf>
  </cellXfs>
  <cellStyles count="8">
    <cellStyle name="ANCLAS,REZONES Y SUS PARTES,DE FUNDICION,DE HIERRO O DE ACERO" xfId="4" xr:uid="{00000000-0005-0000-0000-000000000000}"/>
    <cellStyle name="Erotin 2" xfId="3" xr:uid="{00000000-0005-0000-0000-000001000000}"/>
    <cellStyle name="Euro" xfId="5" xr:uid="{00000000-0005-0000-0000-000002000000}"/>
    <cellStyle name="Normaali" xfId="0" builtinId="0"/>
    <cellStyle name="Normaali 2" xfId="1" xr:uid="{00000000-0005-0000-0000-000004000000}"/>
    <cellStyle name="Normaali 3" xfId="7" xr:uid="{00000000-0005-0000-0000-000005000000}"/>
    <cellStyle name="Pilkku 2" xfId="6" xr:uid="{00000000-0005-0000-0000-000006000000}"/>
    <cellStyle name="Prosentti 2" xfId="2" xr:uid="{00000000-0005-0000-0000-000007000000}"/>
  </cellStyles>
  <dxfs count="0"/>
  <tableStyles count="0" defaultTableStyle="TableStyleMedium9" defaultPivotStyle="PivotStyleLight16"/>
  <colors>
    <mruColors>
      <color rgb="FFDFDAD6"/>
      <color rgb="FFFFC0D0"/>
      <color rgb="FFC4A59B"/>
      <color rgb="FF923468"/>
      <color rgb="FFFF6D2C"/>
      <color rgb="FF7DC6F0"/>
      <color rgb="FF255DD0"/>
      <color rgb="FFFF3E60"/>
      <color rgb="FFFF6D2F"/>
      <color rgb="FFFFE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Taul3!$A$2</c:f>
              <c:strCache>
                <c:ptCount val="1"/>
                <c:pt idx="0">
                  <c:v>Kuntien tehtävien ja velvoitteiden muutokset</c:v>
                </c:pt>
              </c:strCache>
            </c:strRef>
          </c:tx>
          <c:invertIfNegative val="0"/>
          <c:cat>
            <c:numRef>
              <c:f>Taul3!$B$1:$E$1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Taul3!$B$2:$E$2</c:f>
              <c:numCache>
                <c:formatCode>0</c:formatCode>
                <c:ptCount val="4"/>
                <c:pt idx="0">
                  <c:v>131</c:v>
                </c:pt>
                <c:pt idx="1">
                  <c:v>-340</c:v>
                </c:pt>
                <c:pt idx="2">
                  <c:v>-460</c:v>
                </c:pt>
                <c:pt idx="3">
                  <c:v>-540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B-4FA1-9382-653A61DE74F9}"/>
            </c:ext>
          </c:extLst>
        </c:ser>
        <c:ser>
          <c:idx val="1"/>
          <c:order val="1"/>
          <c:tx>
            <c:strRef>
              <c:f>Taul3!$A$3</c:f>
              <c:strCache>
                <c:ptCount val="1"/>
                <c:pt idx="0">
                  <c:v>Kuntien tehtävien ja velvoitteiden muutoksiin liittyvä valtionosuuksien muutos</c:v>
                </c:pt>
              </c:strCache>
            </c:strRef>
          </c:tx>
          <c:invertIfNegative val="0"/>
          <c:cat>
            <c:numRef>
              <c:f>Taul3!$B$1:$E$1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Taul3!$B$3:$E$3</c:f>
              <c:numCache>
                <c:formatCode>0</c:formatCode>
                <c:ptCount val="4"/>
                <c:pt idx="0">
                  <c:v>131</c:v>
                </c:pt>
                <c:pt idx="1">
                  <c:v>-46.774000000000015</c:v>
                </c:pt>
                <c:pt idx="2">
                  <c:v>-74.146000000000001</c:v>
                </c:pt>
                <c:pt idx="3">
                  <c:v>-72.930999999999997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B-4FA1-9382-653A61DE74F9}"/>
            </c:ext>
          </c:extLst>
        </c:ser>
        <c:ser>
          <c:idx val="2"/>
          <c:order val="2"/>
          <c:tx>
            <c:strRef>
              <c:f>Taul3!$A$4</c:f>
              <c:strCache>
                <c:ptCount val="1"/>
                <c:pt idx="0">
                  <c:v>Valtionosuuksien indeksijäädytys</c:v>
                </c:pt>
              </c:strCache>
            </c:strRef>
          </c:tx>
          <c:invertIfNegative val="0"/>
          <c:cat>
            <c:numRef>
              <c:f>Taul3!$B$1:$E$1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Taul3!$B$4:$E$4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B-4FA1-9382-653A61DE74F9}"/>
            </c:ext>
          </c:extLst>
        </c:ser>
        <c:ser>
          <c:idx val="3"/>
          <c:order val="3"/>
          <c:tx>
            <c:strRef>
              <c:f>Taul3!$A$5</c:f>
              <c:strCache>
                <c:ptCount val="1"/>
                <c:pt idx="0">
                  <c:v>Maksuperusteiden muutokset</c:v>
                </c:pt>
              </c:strCache>
            </c:strRef>
          </c:tx>
          <c:invertIfNegative val="0"/>
          <c:cat>
            <c:numRef>
              <c:f>Taul3!$B$1:$E$1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Taul3!$B$5:$E$5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B-4FA1-9382-653A61DE74F9}"/>
            </c:ext>
          </c:extLst>
        </c:ser>
        <c:ser>
          <c:idx val="4"/>
          <c:order val="4"/>
          <c:tx>
            <c:strRef>
              <c:f>Taul3!$A$6</c:f>
              <c:strCache>
                <c:ptCount val="1"/>
                <c:pt idx="0">
                  <c:v>Kiinteistöveron korottaminen</c:v>
                </c:pt>
              </c:strCache>
            </c:strRef>
          </c:tx>
          <c:invertIfNegative val="0"/>
          <c:cat>
            <c:numRef>
              <c:f>Taul3!$B$1:$E$1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Taul3!$B$6:$E$6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B-4FA1-9382-653A61DE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82112"/>
        <c:axId val="146028416"/>
      </c:barChart>
      <c:catAx>
        <c:axId val="14588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028416"/>
        <c:crosses val="autoZero"/>
        <c:auto val="1"/>
        <c:lblAlgn val="ctr"/>
        <c:lblOffset val="100"/>
        <c:noMultiLvlLbl val="0"/>
      </c:catAx>
      <c:valAx>
        <c:axId val="1460284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88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79911699779247"/>
          <c:y val="3.7381822117596122E-2"/>
          <c:w val="0.33995584988962474"/>
          <c:h val="0.932108937413751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Taul2!$B$3</c:f>
              <c:strCache>
                <c:ptCount val="1"/>
                <c:pt idx="0">
                  <c:v>Menorajoite</c:v>
                </c:pt>
              </c:strCache>
            </c:strRef>
          </c:tx>
          <c:invertIfNegative val="0"/>
          <c:val>
            <c:numRef>
              <c:f>Taul2!$C$3</c:f>
              <c:numCache>
                <c:formatCode>0</c:formatCode>
                <c:ptCount val="1"/>
                <c:pt idx="0">
                  <c:v>130.9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4-44CB-82F1-34B5E1D337BB}"/>
            </c:ext>
          </c:extLst>
        </c:ser>
        <c:ser>
          <c:idx val="1"/>
          <c:order val="1"/>
          <c:tx>
            <c:strRef>
              <c:f>Taul2!$B$4</c:f>
              <c:strCache>
                <c:ptCount val="1"/>
                <c:pt idx="0">
                  <c:v>Menorajoitteen toimiin liittyvä valtionapujen muutos</c:v>
                </c:pt>
              </c:strCache>
            </c:strRef>
          </c:tx>
          <c:invertIfNegative val="0"/>
          <c:val>
            <c:numRef>
              <c:f>Taul2!$C$4</c:f>
              <c:numCache>
                <c:formatCode>0</c:formatCode>
                <c:ptCount val="1"/>
                <c:pt idx="0">
                  <c:v>130.9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4-44CB-82F1-34B5E1D337BB}"/>
            </c:ext>
          </c:extLst>
        </c:ser>
        <c:ser>
          <c:idx val="2"/>
          <c:order val="2"/>
          <c:tx>
            <c:strRef>
              <c:f>Taul2!$B$5</c:f>
              <c:strCache>
                <c:ptCount val="1"/>
                <c:pt idx="0">
                  <c:v>Valtionosuuksien indeksijäädytys</c:v>
                </c:pt>
              </c:strCache>
            </c:strRef>
          </c:tx>
          <c:invertIfNegative val="0"/>
          <c:val>
            <c:numRef>
              <c:f>Taul2!$C$5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4-44CB-82F1-34B5E1D337BB}"/>
            </c:ext>
          </c:extLst>
        </c:ser>
        <c:ser>
          <c:idx val="3"/>
          <c:order val="3"/>
          <c:tx>
            <c:strRef>
              <c:f>Taul2!$B$6</c:f>
              <c:strCache>
                <c:ptCount val="1"/>
                <c:pt idx="0">
                  <c:v>Maksuperusteiden muutokset</c:v>
                </c:pt>
              </c:strCache>
            </c:strRef>
          </c:tx>
          <c:invertIfNegative val="0"/>
          <c:val>
            <c:numRef>
              <c:f>Taul2!$C$6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4-44CB-82F1-34B5E1D337BB}"/>
            </c:ext>
          </c:extLst>
        </c:ser>
        <c:ser>
          <c:idx val="4"/>
          <c:order val="4"/>
          <c:tx>
            <c:strRef>
              <c:f>Taul2!$B$7</c:f>
              <c:strCache>
                <c:ptCount val="1"/>
                <c:pt idx="0">
                  <c:v>Kiinteistöveron korottaminen</c:v>
                </c:pt>
              </c:strCache>
            </c:strRef>
          </c:tx>
          <c:invertIfNegative val="0"/>
          <c:val>
            <c:numRef>
              <c:f>Taul2!$C$7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DAB4-44CB-82F1-34B5E1D3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86592"/>
        <c:axId val="146060416"/>
      </c:barChart>
      <c:catAx>
        <c:axId val="14588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6060416"/>
        <c:crosses val="autoZero"/>
        <c:auto val="1"/>
        <c:lblAlgn val="ctr"/>
        <c:lblOffset val="100"/>
        <c:noMultiLvlLbl val="0"/>
      </c:catAx>
      <c:valAx>
        <c:axId val="1460604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88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2085975</xdr:colOff>
      <xdr:row>12</xdr:row>
      <xdr:rowOff>152400</xdr:rowOff>
    </xdr:from>
    <xdr:to>
      <xdr:col>8</xdr:col>
      <xdr:colOff>266700</xdr:colOff>
      <xdr:row>32</xdr:row>
      <xdr:rowOff>38100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57150</xdr:rowOff>
    </xdr:from>
    <xdr:to>
      <xdr:col>2</xdr:col>
      <xdr:colOff>257175</xdr:colOff>
      <xdr:row>25</xdr:row>
      <xdr:rowOff>133350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topLeftCell="A13" workbookViewId="0">
      <selection activeCell="H6" sqref="H6"/>
    </sheetView>
  </sheetViews>
  <sheetFormatPr defaultRowHeight="15" x14ac:dyDescent="0.25"/>
  <cols>
    <col min="1" max="1" width="49.5703125" customWidth="1"/>
    <col min="2" max="2" width="12.140625" customWidth="1"/>
  </cols>
  <sheetData>
    <row r="1" spans="1:5" x14ac:dyDescent="0.25">
      <c r="A1" s="25"/>
      <c r="B1" s="18">
        <v>2020</v>
      </c>
      <c r="C1" s="18">
        <v>2021</v>
      </c>
      <c r="D1" s="18">
        <v>2022</v>
      </c>
      <c r="E1" s="18">
        <v>2023</v>
      </c>
    </row>
    <row r="2" spans="1:5" x14ac:dyDescent="0.25">
      <c r="A2" s="1" t="s">
        <v>77</v>
      </c>
      <c r="B2" s="1">
        <v>131</v>
      </c>
      <c r="C2" s="1">
        <v>-340</v>
      </c>
      <c r="D2" s="1">
        <v>-460</v>
      </c>
      <c r="E2" s="1">
        <v>-540</v>
      </c>
    </row>
    <row r="3" spans="1:5" x14ac:dyDescent="0.25">
      <c r="A3" s="1" t="s">
        <v>78</v>
      </c>
      <c r="B3" s="8">
        <v>131</v>
      </c>
      <c r="C3" s="8">
        <v>-46.774000000000015</v>
      </c>
      <c r="D3" s="8">
        <v>-74.146000000000001</v>
      </c>
      <c r="E3" s="1">
        <v>-72.930999999999997</v>
      </c>
    </row>
    <row r="4" spans="1:5" x14ac:dyDescent="0.25">
      <c r="A4" s="1" t="s">
        <v>73</v>
      </c>
      <c r="B4" s="1" t="e">
        <f>#REF!</f>
        <v>#REF!</v>
      </c>
      <c r="C4" s="1">
        <v>0</v>
      </c>
      <c r="D4" s="1">
        <v>0</v>
      </c>
      <c r="E4" s="1">
        <v>0</v>
      </c>
    </row>
    <row r="5" spans="1:5" x14ac:dyDescent="0.25">
      <c r="A5" s="1" t="s">
        <v>74</v>
      </c>
      <c r="B5" s="1">
        <v>0</v>
      </c>
      <c r="C5" s="1">
        <v>0</v>
      </c>
      <c r="D5" s="1">
        <v>0</v>
      </c>
      <c r="E5" s="1">
        <v>0</v>
      </c>
    </row>
    <row r="6" spans="1:5" x14ac:dyDescent="0.25">
      <c r="A6" s="1" t="s">
        <v>75</v>
      </c>
      <c r="B6" s="1">
        <v>0</v>
      </c>
      <c r="C6" s="1">
        <v>0</v>
      </c>
      <c r="D6" s="1">
        <v>0</v>
      </c>
      <c r="E6" s="1">
        <v>0</v>
      </c>
    </row>
    <row r="7" spans="1:5" x14ac:dyDescent="0.25">
      <c r="A7" s="1" t="s">
        <v>76</v>
      </c>
      <c r="B7" s="1" t="e">
        <f>SUM(B2:B6)</f>
        <v>#REF!</v>
      </c>
      <c r="C7" s="1">
        <f t="shared" ref="C7:E7" si="0">SUM(C2:C6)</f>
        <v>-386.774</v>
      </c>
      <c r="D7" s="1">
        <f t="shared" si="0"/>
        <v>-534.14599999999996</v>
      </c>
      <c r="E7" s="1">
        <f t="shared" si="0"/>
        <v>-612.93100000000004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8"/>
  <sheetViews>
    <sheetView workbookViewId="0">
      <selection activeCell="H6" sqref="H6"/>
    </sheetView>
  </sheetViews>
  <sheetFormatPr defaultRowHeight="15" x14ac:dyDescent="0.25"/>
  <cols>
    <col min="2" max="2" width="65.28515625" customWidth="1"/>
    <col min="3" max="3" width="15" customWidth="1"/>
  </cols>
  <sheetData>
    <row r="3" spans="2:3" ht="21" x14ac:dyDescent="0.35">
      <c r="B3" s="10" t="s">
        <v>71</v>
      </c>
      <c r="C3" s="11">
        <v>130.9</v>
      </c>
    </row>
    <row r="4" spans="2:3" ht="21" x14ac:dyDescent="0.35">
      <c r="B4" s="12" t="s">
        <v>72</v>
      </c>
      <c r="C4" s="13">
        <v>130.9</v>
      </c>
    </row>
    <row r="5" spans="2:3" ht="21" x14ac:dyDescent="0.35">
      <c r="B5" s="12" t="s">
        <v>73</v>
      </c>
      <c r="C5" s="13">
        <v>0</v>
      </c>
    </row>
    <row r="6" spans="2:3" ht="21" x14ac:dyDescent="0.35">
      <c r="B6" s="12" t="s">
        <v>74</v>
      </c>
      <c r="C6" s="14">
        <v>0</v>
      </c>
    </row>
    <row r="7" spans="2:3" ht="21" x14ac:dyDescent="0.35">
      <c r="B7" s="15" t="s">
        <v>75</v>
      </c>
      <c r="C7" s="16"/>
    </row>
    <row r="8" spans="2:3" ht="21" x14ac:dyDescent="0.35">
      <c r="B8" s="15" t="s">
        <v>76</v>
      </c>
      <c r="C8" s="17">
        <f>SUM(C3-C4)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E44D-90C1-44F7-8DB0-C8C3A314A4A7}">
  <sheetPr>
    <pageSetUpPr fitToPage="1"/>
  </sheetPr>
  <dimension ref="B2:T110"/>
  <sheetViews>
    <sheetView tabSelected="1" zoomScale="106" workbookViewId="0">
      <pane ySplit="6" topLeftCell="A7" activePane="bottomLeft" state="frozen"/>
      <selection pane="bottomLeft" activeCell="D2" sqref="D2"/>
    </sheetView>
  </sheetViews>
  <sheetFormatPr defaultColWidth="9.140625" defaultRowHeight="15" x14ac:dyDescent="0.25"/>
  <cols>
    <col min="1" max="1" width="4.28515625" style="25" customWidth="1"/>
    <col min="2" max="2" width="64.5703125" style="25" customWidth="1"/>
    <col min="3" max="3" width="8.140625" style="25" customWidth="1"/>
    <col min="4" max="4" width="8.5703125" style="25" customWidth="1"/>
    <col min="5" max="5" width="7.7109375" style="25" customWidth="1"/>
    <col min="6" max="6" width="9" style="25" customWidth="1"/>
    <col min="7" max="7" width="8.5703125" style="25" customWidth="1"/>
    <col min="8" max="8" width="4.85546875" style="25" customWidth="1"/>
    <col min="9" max="9" width="9.140625" style="25"/>
    <col min="10" max="10" width="8.7109375" style="25" customWidth="1"/>
    <col min="11" max="11" width="9.140625" style="25"/>
    <col min="12" max="14" width="9.140625" style="25" customWidth="1"/>
    <col min="15" max="16384" width="9.140625" style="25"/>
  </cols>
  <sheetData>
    <row r="2" spans="2:18" ht="20.25" x14ac:dyDescent="0.3">
      <c r="B2" s="85" t="s">
        <v>91</v>
      </c>
      <c r="C2" s="46"/>
      <c r="D2" s="46"/>
      <c r="E2" s="46"/>
      <c r="L2" s="87">
        <v>43927</v>
      </c>
    </row>
    <row r="3" spans="2:18" ht="20.25" x14ac:dyDescent="0.3">
      <c r="B3" s="46"/>
      <c r="C3" s="82"/>
      <c r="D3" s="86"/>
      <c r="E3" s="46"/>
      <c r="F3" s="46"/>
      <c r="G3" s="47"/>
    </row>
    <row r="4" spans="2:18" ht="18.75" x14ac:dyDescent="0.3">
      <c r="B4" s="123" t="s">
        <v>92</v>
      </c>
      <c r="C4" s="124"/>
      <c r="D4" s="124"/>
      <c r="E4" s="124"/>
      <c r="F4" s="124"/>
      <c r="G4" s="125"/>
      <c r="H4" s="5"/>
      <c r="I4" s="123"/>
      <c r="J4" s="124"/>
      <c r="K4" s="124"/>
      <c r="L4" s="124"/>
      <c r="M4" s="125"/>
      <c r="N4" s="117"/>
    </row>
    <row r="5" spans="2:18" ht="15.75" x14ac:dyDescent="0.25">
      <c r="B5" s="48"/>
      <c r="C5" s="84">
        <v>2020</v>
      </c>
      <c r="D5" s="84">
        <v>2021</v>
      </c>
      <c r="E5" s="84">
        <v>2022</v>
      </c>
      <c r="F5" s="84">
        <v>2023</v>
      </c>
      <c r="G5" s="84">
        <v>2024</v>
      </c>
      <c r="H5" s="5"/>
      <c r="I5" s="84">
        <v>2020</v>
      </c>
      <c r="J5" s="84">
        <v>2021</v>
      </c>
      <c r="K5" s="84">
        <v>2022</v>
      </c>
      <c r="L5" s="84">
        <v>2023</v>
      </c>
      <c r="M5" s="84">
        <v>2024</v>
      </c>
      <c r="N5" s="118"/>
    </row>
    <row r="6" spans="2:18" x14ac:dyDescent="0.25">
      <c r="B6" s="94"/>
      <c r="C6" s="126" t="s">
        <v>0</v>
      </c>
      <c r="D6" s="127"/>
      <c r="E6" s="127"/>
      <c r="F6" s="127"/>
      <c r="G6" s="128"/>
      <c r="I6" s="126" t="s">
        <v>1</v>
      </c>
      <c r="J6" s="127"/>
      <c r="K6" s="127"/>
      <c r="L6" s="127"/>
      <c r="M6" s="128"/>
      <c r="N6" s="119"/>
    </row>
    <row r="7" spans="2:18" ht="18.75" x14ac:dyDescent="0.3">
      <c r="B7" s="83"/>
      <c r="C7" s="48"/>
      <c r="D7" s="48"/>
      <c r="E7" s="48"/>
      <c r="F7" s="48"/>
      <c r="G7" s="48"/>
      <c r="I7" s="2"/>
      <c r="J7" s="2"/>
      <c r="K7" s="2"/>
      <c r="L7" s="2"/>
      <c r="M7" s="2"/>
      <c r="N7" s="112"/>
    </row>
    <row r="8" spans="2:18" x14ac:dyDescent="0.25">
      <c r="B8" s="88" t="s">
        <v>79</v>
      </c>
      <c r="C8" s="88">
        <v>12</v>
      </c>
      <c r="D8" s="88">
        <v>24</v>
      </c>
      <c r="E8" s="88">
        <v>36</v>
      </c>
      <c r="F8" s="88">
        <v>48</v>
      </c>
      <c r="G8" s="88">
        <v>48</v>
      </c>
      <c r="I8" s="88">
        <v>12</v>
      </c>
      <c r="J8" s="88">
        <v>24</v>
      </c>
      <c r="K8" s="88">
        <v>36</v>
      </c>
      <c r="L8" s="88">
        <v>48</v>
      </c>
      <c r="M8" s="88">
        <v>48</v>
      </c>
      <c r="N8" s="111"/>
    </row>
    <row r="9" spans="2:18" ht="27.95" customHeight="1" x14ac:dyDescent="0.25">
      <c r="B9" s="49" t="s">
        <v>2</v>
      </c>
      <c r="C9" s="49"/>
      <c r="D9" s="49">
        <v>-24</v>
      </c>
      <c r="E9" s="49">
        <v>-24</v>
      </c>
      <c r="F9" s="49">
        <v>-24</v>
      </c>
      <c r="G9" s="49">
        <v>-24</v>
      </c>
      <c r="H9" s="9"/>
      <c r="I9" s="49"/>
      <c r="J9" s="49">
        <v>-32</v>
      </c>
      <c r="K9" s="49">
        <v>-32</v>
      </c>
      <c r="L9" s="49">
        <v>-32</v>
      </c>
      <c r="M9" s="49">
        <v>-32</v>
      </c>
      <c r="N9" s="111"/>
    </row>
    <row r="10" spans="2:18" hidden="1" x14ac:dyDescent="0.25">
      <c r="B10" s="49" t="s">
        <v>3</v>
      </c>
      <c r="C10" s="49"/>
      <c r="D10" s="49"/>
      <c r="E10" s="49"/>
      <c r="F10" s="49"/>
      <c r="G10" s="49"/>
      <c r="H10" s="9"/>
      <c r="I10" s="49">
        <v>264</v>
      </c>
      <c r="J10" s="49"/>
      <c r="K10" s="49"/>
      <c r="L10" s="49"/>
      <c r="M10" s="49"/>
      <c r="N10" s="111"/>
      <c r="P10" s="25" t="s">
        <v>4</v>
      </c>
    </row>
    <row r="11" spans="2:18" x14ac:dyDescent="0.25">
      <c r="B11" s="49" t="s">
        <v>89</v>
      </c>
      <c r="C11" s="95">
        <v>7.5</v>
      </c>
      <c r="D11" s="49">
        <v>12</v>
      </c>
      <c r="E11" s="49">
        <v>12</v>
      </c>
      <c r="F11" s="49">
        <v>12</v>
      </c>
      <c r="G11" s="49">
        <v>12</v>
      </c>
      <c r="H11" s="9"/>
      <c r="I11" s="95">
        <v>7.5</v>
      </c>
      <c r="J11" s="49">
        <v>12</v>
      </c>
      <c r="K11" s="49">
        <v>12</v>
      </c>
      <c r="L11" s="49">
        <v>12</v>
      </c>
      <c r="M11" s="49">
        <v>12</v>
      </c>
      <c r="N11" s="111"/>
    </row>
    <row r="12" spans="2:18" x14ac:dyDescent="0.25">
      <c r="B12" s="49" t="s">
        <v>5</v>
      </c>
      <c r="C12" s="57">
        <v>7.1</v>
      </c>
      <c r="D12" s="48">
        <v>17</v>
      </c>
      <c r="E12" s="48">
        <v>17</v>
      </c>
      <c r="F12" s="50">
        <v>17</v>
      </c>
      <c r="G12" s="50">
        <v>17</v>
      </c>
      <c r="I12" s="3">
        <v>7.1</v>
      </c>
      <c r="J12" s="2">
        <v>17</v>
      </c>
      <c r="K12" s="2">
        <v>17</v>
      </c>
      <c r="L12" s="2">
        <v>17</v>
      </c>
      <c r="M12" s="21">
        <v>17</v>
      </c>
      <c r="N12" s="112"/>
      <c r="O12" s="9"/>
      <c r="P12" s="7"/>
      <c r="Q12" s="7"/>
      <c r="R12" s="7"/>
    </row>
    <row r="13" spans="2:18" x14ac:dyDescent="0.25">
      <c r="B13" s="49" t="s">
        <v>6</v>
      </c>
      <c r="C13" s="57">
        <v>6.7</v>
      </c>
      <c r="D13" s="48">
        <v>16</v>
      </c>
      <c r="E13" s="48">
        <v>16</v>
      </c>
      <c r="F13" s="50">
        <v>16</v>
      </c>
      <c r="G13" s="50">
        <v>16</v>
      </c>
      <c r="I13" s="3">
        <v>6.7</v>
      </c>
      <c r="J13" s="2">
        <v>16</v>
      </c>
      <c r="K13" s="2">
        <v>16</v>
      </c>
      <c r="L13" s="2">
        <v>16</v>
      </c>
      <c r="M13" s="21">
        <v>16</v>
      </c>
      <c r="N13" s="112"/>
      <c r="O13" s="9"/>
      <c r="P13" s="8"/>
      <c r="Q13" s="8"/>
      <c r="R13" s="1"/>
    </row>
    <row r="14" spans="2:18" ht="13.5" customHeight="1" x14ac:dyDescent="0.25">
      <c r="B14" s="49" t="s">
        <v>7</v>
      </c>
      <c r="C14" s="51">
        <v>1</v>
      </c>
      <c r="D14" s="48">
        <v>1</v>
      </c>
      <c r="E14" s="48">
        <v>1</v>
      </c>
      <c r="F14" s="48">
        <v>1</v>
      </c>
      <c r="G14" s="50">
        <v>1</v>
      </c>
      <c r="I14" s="2">
        <v>1</v>
      </c>
      <c r="J14" s="2">
        <v>1</v>
      </c>
      <c r="K14" s="2">
        <v>1</v>
      </c>
      <c r="L14" s="2">
        <v>1</v>
      </c>
      <c r="M14" s="21">
        <v>1</v>
      </c>
      <c r="N14" s="112"/>
      <c r="O14" s="9"/>
      <c r="P14" s="9"/>
      <c r="Q14" s="9"/>
    </row>
    <row r="15" spans="2:18" ht="15.75" customHeight="1" x14ac:dyDescent="0.25">
      <c r="B15" s="49" t="s">
        <v>8</v>
      </c>
      <c r="C15" s="48">
        <v>2</v>
      </c>
      <c r="D15" s="50">
        <v>2</v>
      </c>
      <c r="E15" s="50">
        <v>2</v>
      </c>
      <c r="F15" s="50">
        <v>2</v>
      </c>
      <c r="G15" s="50">
        <v>2</v>
      </c>
      <c r="I15" s="19">
        <v>2</v>
      </c>
      <c r="J15" s="2">
        <v>2</v>
      </c>
      <c r="K15" s="2">
        <v>2</v>
      </c>
      <c r="L15" s="2">
        <v>2</v>
      </c>
      <c r="M15" s="21">
        <v>2</v>
      </c>
      <c r="N15" s="112"/>
      <c r="O15" s="9"/>
      <c r="P15" s="9"/>
      <c r="Q15" s="9"/>
    </row>
    <row r="16" spans="2:18" x14ac:dyDescent="0.25">
      <c r="B16" s="49" t="s">
        <v>9</v>
      </c>
      <c r="C16" s="52"/>
      <c r="D16" s="52"/>
      <c r="E16" s="53">
        <v>10</v>
      </c>
      <c r="F16" s="53">
        <v>10</v>
      </c>
      <c r="G16" s="53">
        <v>10</v>
      </c>
      <c r="I16" s="4"/>
      <c r="J16" s="4"/>
      <c r="K16" s="20">
        <v>10</v>
      </c>
      <c r="L16" s="20">
        <v>10</v>
      </c>
      <c r="M16" s="2">
        <v>10</v>
      </c>
      <c r="N16" s="112"/>
      <c r="O16" s="9"/>
      <c r="P16" s="9"/>
      <c r="Q16" s="9"/>
    </row>
    <row r="17" spans="2:15" x14ac:dyDescent="0.25">
      <c r="B17" s="49" t="s">
        <v>10</v>
      </c>
      <c r="C17" s="53"/>
      <c r="D17" s="53"/>
      <c r="E17" s="53">
        <v>9</v>
      </c>
      <c r="F17" s="53">
        <v>9</v>
      </c>
      <c r="G17" s="53">
        <v>9</v>
      </c>
      <c r="I17" s="3"/>
      <c r="J17" s="3"/>
      <c r="K17" s="3">
        <v>9</v>
      </c>
      <c r="L17" s="3">
        <v>9</v>
      </c>
      <c r="M17" s="2">
        <v>9</v>
      </c>
      <c r="N17" s="112"/>
    </row>
    <row r="18" spans="2:15" x14ac:dyDescent="0.25">
      <c r="B18" s="49" t="s">
        <v>11</v>
      </c>
      <c r="C18" s="54">
        <v>5</v>
      </c>
      <c r="D18" s="54">
        <v>35</v>
      </c>
      <c r="E18" s="54">
        <v>35</v>
      </c>
      <c r="F18" s="54">
        <f>70+138</f>
        <v>208</v>
      </c>
      <c r="G18" s="54">
        <f>70+196</f>
        <v>266</v>
      </c>
      <c r="I18" s="97">
        <v>5</v>
      </c>
      <c r="J18" s="97">
        <v>35</v>
      </c>
      <c r="K18" s="97">
        <v>35</v>
      </c>
      <c r="L18" s="97">
        <f>70+138</f>
        <v>208</v>
      </c>
      <c r="M18" s="96">
        <f>70+195.8</f>
        <v>265.8</v>
      </c>
      <c r="N18" s="7"/>
    </row>
    <row r="19" spans="2:15" hidden="1" x14ac:dyDescent="0.25">
      <c r="B19" s="55"/>
      <c r="C19" s="56"/>
      <c r="D19" s="56"/>
      <c r="E19" s="56"/>
      <c r="F19" s="56">
        <v>137.69999999999999</v>
      </c>
      <c r="G19" s="56">
        <v>195.8</v>
      </c>
      <c r="I19" s="41"/>
      <c r="J19" s="41"/>
      <c r="K19" s="41"/>
      <c r="L19" s="41">
        <v>137.69999999999999</v>
      </c>
      <c r="M19" s="42">
        <v>195.8</v>
      </c>
      <c r="N19" s="113"/>
    </row>
    <row r="20" spans="2:15" x14ac:dyDescent="0.25">
      <c r="B20" s="49" t="s">
        <v>12</v>
      </c>
      <c r="C20" s="48">
        <v>10</v>
      </c>
      <c r="D20" s="48">
        <v>20</v>
      </c>
      <c r="E20" s="57">
        <v>30</v>
      </c>
      <c r="F20" s="57">
        <v>18</v>
      </c>
      <c r="G20" s="57">
        <v>18</v>
      </c>
      <c r="I20" s="2">
        <v>10</v>
      </c>
      <c r="J20" s="2">
        <v>20</v>
      </c>
      <c r="K20" s="2">
        <v>30</v>
      </c>
      <c r="L20" s="2">
        <v>18</v>
      </c>
      <c r="M20" s="2">
        <v>18</v>
      </c>
      <c r="N20" s="112"/>
    </row>
    <row r="21" spans="2:15" ht="18.75" customHeight="1" x14ac:dyDescent="0.25">
      <c r="B21" s="49" t="s">
        <v>13</v>
      </c>
      <c r="C21" s="48">
        <v>5</v>
      </c>
      <c r="D21" s="48">
        <v>20</v>
      </c>
      <c r="E21" s="57">
        <v>40</v>
      </c>
      <c r="F21" s="57">
        <v>45</v>
      </c>
      <c r="G21" s="57">
        <v>45</v>
      </c>
      <c r="I21" s="3">
        <v>5</v>
      </c>
      <c r="J21" s="3">
        <v>20</v>
      </c>
      <c r="K21" s="3">
        <v>40</v>
      </c>
      <c r="L21" s="3">
        <v>45</v>
      </c>
      <c r="M21" s="2">
        <v>45</v>
      </c>
      <c r="N21" s="112"/>
    </row>
    <row r="22" spans="2:15" x14ac:dyDescent="0.25">
      <c r="B22" s="49" t="s">
        <v>14</v>
      </c>
      <c r="C22" s="58">
        <v>10</v>
      </c>
      <c r="D22" s="58">
        <v>8</v>
      </c>
      <c r="E22" s="59">
        <v>5</v>
      </c>
      <c r="F22" s="59">
        <v>0</v>
      </c>
      <c r="G22" s="59">
        <v>0</v>
      </c>
      <c r="I22" s="27">
        <v>10</v>
      </c>
      <c r="J22" s="27">
        <v>8</v>
      </c>
      <c r="K22" s="27">
        <v>5</v>
      </c>
      <c r="L22" s="24">
        <v>0</v>
      </c>
      <c r="M22" s="19">
        <v>0</v>
      </c>
      <c r="N22" s="43"/>
    </row>
    <row r="23" spans="2:15" x14ac:dyDescent="0.25">
      <c r="B23" s="49" t="s">
        <v>15</v>
      </c>
      <c r="C23" s="60">
        <v>60</v>
      </c>
      <c r="D23" s="60">
        <v>60</v>
      </c>
      <c r="E23" s="60">
        <v>40</v>
      </c>
      <c r="F23" s="60">
        <v>50</v>
      </c>
      <c r="G23" s="60">
        <v>50</v>
      </c>
      <c r="I23" s="24">
        <v>60</v>
      </c>
      <c r="J23" s="24">
        <v>60</v>
      </c>
      <c r="K23" s="24">
        <v>40</v>
      </c>
      <c r="L23" s="24">
        <v>50</v>
      </c>
      <c r="M23" s="19">
        <v>50</v>
      </c>
      <c r="N23" s="43"/>
    </row>
    <row r="24" spans="2:15" x14ac:dyDescent="0.25">
      <c r="B24" s="49" t="s">
        <v>16</v>
      </c>
      <c r="C24" s="61"/>
      <c r="D24" s="61"/>
      <c r="E24" s="61"/>
      <c r="F24" s="54">
        <v>21.6</v>
      </c>
      <c r="G24" s="54">
        <v>22</v>
      </c>
      <c r="I24" s="32"/>
      <c r="J24" s="32"/>
      <c r="K24" s="32"/>
      <c r="L24" s="32">
        <v>21.6</v>
      </c>
      <c r="M24" s="30">
        <v>22</v>
      </c>
      <c r="N24" s="43"/>
    </row>
    <row r="25" spans="2:15" hidden="1" x14ac:dyDescent="0.25">
      <c r="B25" s="62" t="s">
        <v>17</v>
      </c>
      <c r="C25" s="63"/>
      <c r="D25" s="63"/>
      <c r="E25" s="63"/>
      <c r="F25" s="64">
        <v>-80</v>
      </c>
      <c r="G25" s="64">
        <v>-80</v>
      </c>
      <c r="I25" s="37"/>
      <c r="J25" s="37"/>
      <c r="K25" s="37"/>
      <c r="L25" s="37">
        <v>-20</v>
      </c>
      <c r="M25" s="36">
        <v>-20</v>
      </c>
      <c r="N25" s="43"/>
      <c r="O25" s="25" t="s">
        <v>18</v>
      </c>
    </row>
    <row r="26" spans="2:15" hidden="1" x14ac:dyDescent="0.25">
      <c r="B26" s="65" t="s">
        <v>19</v>
      </c>
      <c r="C26" s="63"/>
      <c r="D26" s="63"/>
      <c r="E26" s="63"/>
      <c r="F26" s="64">
        <v>-80</v>
      </c>
      <c r="G26" s="64">
        <v>-80</v>
      </c>
      <c r="I26" s="37"/>
      <c r="J26" s="37"/>
      <c r="K26" s="37"/>
      <c r="L26" s="37">
        <v>-20</v>
      </c>
      <c r="M26" s="36">
        <v>-20</v>
      </c>
      <c r="N26" s="43"/>
    </row>
    <row r="27" spans="2:15" ht="45" hidden="1" x14ac:dyDescent="0.25">
      <c r="B27" s="66" t="s">
        <v>20</v>
      </c>
      <c r="C27" s="63"/>
      <c r="D27" s="63"/>
      <c r="E27" s="63"/>
      <c r="F27" s="64">
        <v>-5</v>
      </c>
      <c r="G27" s="64">
        <v>-5</v>
      </c>
      <c r="I27" s="37"/>
      <c r="J27" s="37"/>
      <c r="K27" s="37"/>
      <c r="L27" s="37">
        <v>-5</v>
      </c>
      <c r="M27" s="36">
        <v>-5</v>
      </c>
      <c r="N27" s="43"/>
    </row>
    <row r="28" spans="2:15" hidden="1" x14ac:dyDescent="0.25">
      <c r="B28" s="62" t="s">
        <v>21</v>
      </c>
      <c r="C28" s="63"/>
      <c r="D28" s="63"/>
      <c r="E28" s="63"/>
      <c r="F28" s="64">
        <v>40</v>
      </c>
      <c r="G28" s="64">
        <v>40</v>
      </c>
      <c r="I28" s="37"/>
      <c r="J28" s="37"/>
      <c r="K28" s="37"/>
      <c r="L28" s="37">
        <v>10</v>
      </c>
      <c r="M28" s="36">
        <v>10</v>
      </c>
      <c r="N28" s="43"/>
    </row>
    <row r="29" spans="2:15" ht="18.75" x14ac:dyDescent="0.3">
      <c r="B29" s="83"/>
      <c r="C29" s="60"/>
      <c r="D29" s="60"/>
      <c r="E29" s="60"/>
      <c r="F29" s="54"/>
      <c r="G29" s="54"/>
      <c r="H29" s="1"/>
      <c r="I29" s="24"/>
      <c r="J29" s="24"/>
      <c r="K29" s="24"/>
      <c r="L29" s="24"/>
      <c r="M29" s="24"/>
      <c r="N29" s="120"/>
    </row>
    <row r="30" spans="2:15" x14ac:dyDescent="0.25">
      <c r="B30" s="88" t="s">
        <v>22</v>
      </c>
      <c r="C30" s="90">
        <v>74.2</v>
      </c>
      <c r="D30" s="90">
        <v>56.2</v>
      </c>
      <c r="E30" s="90">
        <v>-38.5</v>
      </c>
      <c r="F30" s="90">
        <v>3.7</v>
      </c>
      <c r="G30" s="90">
        <v>-24.6</v>
      </c>
      <c r="H30" s="1"/>
      <c r="I30" s="98">
        <v>74.2</v>
      </c>
      <c r="J30" s="98">
        <v>56.2</v>
      </c>
      <c r="K30" s="98">
        <v>-38.5</v>
      </c>
      <c r="L30" s="98">
        <v>3.7</v>
      </c>
      <c r="M30" s="98">
        <v>-24.6</v>
      </c>
      <c r="N30" s="121"/>
    </row>
    <row r="31" spans="2:15" hidden="1" x14ac:dyDescent="0.25">
      <c r="B31" s="67"/>
      <c r="C31" s="60"/>
      <c r="D31" s="60"/>
      <c r="E31" s="60"/>
      <c r="F31" s="54"/>
      <c r="G31" s="54"/>
      <c r="H31" s="1"/>
      <c r="I31" s="33"/>
      <c r="J31" s="33"/>
      <c r="K31" s="33"/>
      <c r="L31" s="33"/>
      <c r="M31" s="33"/>
      <c r="N31" s="120"/>
    </row>
    <row r="32" spans="2:15" x14ac:dyDescent="0.25">
      <c r="B32" s="49" t="s">
        <v>23</v>
      </c>
      <c r="C32" s="60"/>
      <c r="D32" s="60">
        <v>1.5</v>
      </c>
      <c r="E32" s="60">
        <v>2.25</v>
      </c>
      <c r="F32" s="54">
        <v>2.25</v>
      </c>
      <c r="G32" s="54">
        <v>2.25</v>
      </c>
      <c r="H32" s="1"/>
      <c r="I32" s="33"/>
      <c r="J32" s="33">
        <v>1.5</v>
      </c>
      <c r="K32" s="33">
        <v>2.25</v>
      </c>
      <c r="L32" s="33">
        <v>2.25</v>
      </c>
      <c r="M32" s="33">
        <v>2.25</v>
      </c>
      <c r="N32" s="120"/>
    </row>
    <row r="33" spans="2:17" x14ac:dyDescent="0.25">
      <c r="B33" s="49" t="s">
        <v>24</v>
      </c>
      <c r="C33" s="60">
        <v>4</v>
      </c>
      <c r="D33" s="60">
        <v>4</v>
      </c>
      <c r="E33" s="60">
        <v>4</v>
      </c>
      <c r="F33" s="54">
        <v>4</v>
      </c>
      <c r="G33" s="54">
        <v>4</v>
      </c>
      <c r="H33" s="1"/>
      <c r="I33" s="24">
        <v>4</v>
      </c>
      <c r="J33" s="24">
        <v>4</v>
      </c>
      <c r="K33" s="24">
        <v>4</v>
      </c>
      <c r="L33" s="24">
        <v>4</v>
      </c>
      <c r="M33" s="24">
        <v>4</v>
      </c>
      <c r="N33" s="120"/>
    </row>
    <row r="34" spans="2:17" x14ac:dyDescent="0.25">
      <c r="B34" s="68" t="s">
        <v>25</v>
      </c>
      <c r="C34" s="60"/>
      <c r="D34" s="60">
        <v>2</v>
      </c>
      <c r="E34" s="60">
        <v>3</v>
      </c>
      <c r="F34" s="60">
        <v>3</v>
      </c>
      <c r="G34" s="60">
        <v>3</v>
      </c>
      <c r="H34" s="99"/>
      <c r="I34" s="100"/>
      <c r="J34" s="24">
        <v>2</v>
      </c>
      <c r="K34" s="24">
        <v>3</v>
      </c>
      <c r="L34" s="24">
        <v>3</v>
      </c>
      <c r="M34" s="24">
        <v>3</v>
      </c>
      <c r="N34" s="120"/>
    </row>
    <row r="35" spans="2:17" x14ac:dyDescent="0.25">
      <c r="B35" s="69" t="s">
        <v>26</v>
      </c>
      <c r="C35" s="60">
        <v>1.5</v>
      </c>
      <c r="D35" s="60">
        <v>1.5</v>
      </c>
      <c r="E35" s="60">
        <v>0</v>
      </c>
      <c r="F35" s="60">
        <v>0</v>
      </c>
      <c r="G35" s="60">
        <v>0</v>
      </c>
      <c r="H35" s="99"/>
      <c r="I35" s="24">
        <v>1.5</v>
      </c>
      <c r="J35" s="24">
        <v>1.5</v>
      </c>
      <c r="K35" s="24">
        <v>0</v>
      </c>
      <c r="L35" s="24">
        <v>0</v>
      </c>
      <c r="M35" s="24">
        <v>0</v>
      </c>
      <c r="N35" s="120"/>
    </row>
    <row r="36" spans="2:17" x14ac:dyDescent="0.25">
      <c r="B36" s="69" t="s">
        <v>27</v>
      </c>
      <c r="C36" s="60">
        <v>2</v>
      </c>
      <c r="D36" s="60">
        <v>2</v>
      </c>
      <c r="E36" s="60">
        <v>2</v>
      </c>
      <c r="F36" s="60">
        <v>0</v>
      </c>
      <c r="G36" s="60">
        <v>0</v>
      </c>
      <c r="H36" s="99"/>
      <c r="I36" s="24">
        <v>2</v>
      </c>
      <c r="J36" s="24">
        <v>2</v>
      </c>
      <c r="K36" s="24">
        <v>2</v>
      </c>
      <c r="L36" s="24">
        <v>0</v>
      </c>
      <c r="M36" s="24">
        <v>0</v>
      </c>
      <c r="N36" s="120"/>
    </row>
    <row r="37" spans="2:17" x14ac:dyDescent="0.25">
      <c r="B37" s="69" t="s">
        <v>80</v>
      </c>
      <c r="C37" s="60"/>
      <c r="D37" s="60">
        <v>5</v>
      </c>
      <c r="E37" s="60">
        <v>5</v>
      </c>
      <c r="F37" s="60">
        <v>0</v>
      </c>
      <c r="G37" s="60">
        <v>0</v>
      </c>
      <c r="H37" s="99"/>
      <c r="I37" s="24"/>
      <c r="J37" s="24">
        <v>5</v>
      </c>
      <c r="K37" s="24">
        <v>5</v>
      </c>
      <c r="L37" s="24">
        <v>0</v>
      </c>
      <c r="M37" s="24">
        <v>0</v>
      </c>
      <c r="N37" s="120"/>
    </row>
    <row r="38" spans="2:17" ht="26.25" x14ac:dyDescent="0.25">
      <c r="B38" s="69" t="s">
        <v>28</v>
      </c>
      <c r="C38" s="60">
        <v>2.5</v>
      </c>
      <c r="D38" s="60">
        <v>2.5</v>
      </c>
      <c r="E38" s="60">
        <v>0</v>
      </c>
      <c r="F38" s="60">
        <v>0</v>
      </c>
      <c r="G38" s="60">
        <v>0</v>
      </c>
      <c r="H38" s="99"/>
      <c r="I38" s="24">
        <v>2.5</v>
      </c>
      <c r="J38" s="24">
        <v>2.5</v>
      </c>
      <c r="K38" s="24">
        <v>0</v>
      </c>
      <c r="L38" s="24">
        <v>0</v>
      </c>
      <c r="M38" s="24">
        <v>0</v>
      </c>
      <c r="N38" s="120"/>
    </row>
    <row r="39" spans="2:17" x14ac:dyDescent="0.25">
      <c r="B39" s="69" t="s">
        <v>29</v>
      </c>
      <c r="C39" s="60">
        <v>4.5</v>
      </c>
      <c r="D39" s="60">
        <v>5.4</v>
      </c>
      <c r="E39" s="60">
        <v>5.5</v>
      </c>
      <c r="F39" s="60">
        <v>0</v>
      </c>
      <c r="G39" s="60">
        <v>0</v>
      </c>
      <c r="H39" s="99"/>
      <c r="I39" s="24">
        <v>4.5</v>
      </c>
      <c r="J39" s="24">
        <v>5.4</v>
      </c>
      <c r="K39" s="24">
        <v>5.5</v>
      </c>
      <c r="L39" s="24">
        <v>0</v>
      </c>
      <c r="M39" s="24">
        <v>0</v>
      </c>
      <c r="N39" s="120"/>
    </row>
    <row r="40" spans="2:17" x14ac:dyDescent="0.25">
      <c r="B40" s="69" t="s">
        <v>30</v>
      </c>
      <c r="C40" s="60"/>
      <c r="D40" s="60">
        <v>2</v>
      </c>
      <c r="E40" s="60">
        <v>2</v>
      </c>
      <c r="F40" s="60">
        <v>0</v>
      </c>
      <c r="G40" s="60">
        <v>0</v>
      </c>
      <c r="H40" s="99"/>
      <c r="I40" s="24"/>
      <c r="J40" s="24">
        <v>2</v>
      </c>
      <c r="K40" s="24">
        <v>2</v>
      </c>
      <c r="L40" s="24">
        <v>0</v>
      </c>
      <c r="M40" s="24">
        <v>0</v>
      </c>
      <c r="N40" s="120"/>
    </row>
    <row r="41" spans="2:17" ht="26.25" x14ac:dyDescent="0.25">
      <c r="B41" s="69" t="s">
        <v>31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99"/>
      <c r="I41" s="24">
        <v>1</v>
      </c>
      <c r="J41" s="24">
        <v>1</v>
      </c>
      <c r="K41" s="24">
        <v>1</v>
      </c>
      <c r="L41" s="24">
        <v>0</v>
      </c>
      <c r="M41" s="24">
        <v>0</v>
      </c>
      <c r="N41" s="120"/>
    </row>
    <row r="42" spans="2:17" ht="15.75" customHeight="1" x14ac:dyDescent="0.25">
      <c r="B42" s="69" t="s">
        <v>81</v>
      </c>
      <c r="C42" s="60">
        <v>2</v>
      </c>
      <c r="D42" s="60">
        <v>2</v>
      </c>
      <c r="E42" s="60">
        <v>2</v>
      </c>
      <c r="F42" s="60">
        <v>0</v>
      </c>
      <c r="G42" s="60">
        <v>0</v>
      </c>
      <c r="H42" s="1"/>
      <c r="I42" s="24">
        <v>2</v>
      </c>
      <c r="J42" s="24">
        <v>2</v>
      </c>
      <c r="K42" s="24">
        <v>2</v>
      </c>
      <c r="L42" s="24">
        <v>0</v>
      </c>
      <c r="M42" s="24">
        <v>0</v>
      </c>
      <c r="N42" s="120"/>
    </row>
    <row r="43" spans="2:17" ht="30" x14ac:dyDescent="0.25">
      <c r="B43" s="70" t="s">
        <v>32</v>
      </c>
      <c r="C43" s="71"/>
      <c r="D43" s="71">
        <v>8.2000000000000003E-2</v>
      </c>
      <c r="E43" s="71">
        <v>8.2000000000000003E-2</v>
      </c>
      <c r="F43" s="71">
        <v>8.2000000000000003E-2</v>
      </c>
      <c r="G43" s="71">
        <v>8.2000000000000003E-2</v>
      </c>
      <c r="H43" s="9"/>
      <c r="I43" s="29">
        <v>8.2000000000000003E-2</v>
      </c>
      <c r="J43" s="29">
        <v>8.2000000000000003E-2</v>
      </c>
      <c r="K43" s="29">
        <v>8.2000000000000003E-2</v>
      </c>
      <c r="L43" s="29">
        <v>8.2000000000000003E-2</v>
      </c>
      <c r="M43" s="29">
        <v>8.2000000000000003E-2</v>
      </c>
      <c r="N43" s="43"/>
    </row>
    <row r="44" spans="2:17" ht="18" customHeight="1" x14ac:dyDescent="0.25">
      <c r="B44" s="70" t="s">
        <v>33</v>
      </c>
      <c r="C44" s="71">
        <v>0</v>
      </c>
      <c r="D44" s="71">
        <v>0.75</v>
      </c>
      <c r="E44" s="71">
        <v>0.75</v>
      </c>
      <c r="F44" s="71"/>
      <c r="G44" s="71"/>
      <c r="H44" s="9"/>
      <c r="I44" s="29">
        <v>0</v>
      </c>
      <c r="J44" s="29">
        <v>0.75</v>
      </c>
      <c r="K44" s="29">
        <v>0.75</v>
      </c>
      <c r="L44" s="42"/>
      <c r="M44" s="42"/>
      <c r="N44" s="113"/>
    </row>
    <row r="45" spans="2:17" ht="18.75" x14ac:dyDescent="0.3">
      <c r="B45" s="83" t="s">
        <v>34</v>
      </c>
      <c r="C45" s="73"/>
      <c r="D45" s="73"/>
      <c r="E45" s="58"/>
      <c r="F45" s="58"/>
      <c r="G45" s="58"/>
      <c r="I45" s="26"/>
      <c r="J45" s="26"/>
      <c r="K45" s="26"/>
      <c r="L45" s="26"/>
      <c r="M45" s="19"/>
      <c r="N45" s="43"/>
      <c r="Q45" s="1"/>
    </row>
    <row r="46" spans="2:17" x14ac:dyDescent="0.25">
      <c r="B46" s="91" t="s">
        <v>35</v>
      </c>
      <c r="C46" s="92">
        <v>7.5</v>
      </c>
      <c r="D46" s="92"/>
      <c r="E46" s="92"/>
      <c r="F46" s="92"/>
      <c r="G46" s="92"/>
      <c r="I46" s="92">
        <v>7.5</v>
      </c>
      <c r="J46" s="92"/>
      <c r="K46" s="92"/>
      <c r="L46" s="92"/>
      <c r="M46" s="92"/>
      <c r="N46" s="114"/>
    </row>
    <row r="47" spans="2:17" x14ac:dyDescent="0.25">
      <c r="B47" s="101" t="s">
        <v>36</v>
      </c>
      <c r="C47" s="79">
        <v>8.5837209302325572</v>
      </c>
      <c r="D47" s="79">
        <v>8.5837209302325572</v>
      </c>
      <c r="E47" s="79">
        <v>8.5837209302325572</v>
      </c>
      <c r="F47" s="79">
        <v>8.5837209302325572</v>
      </c>
      <c r="G47" s="79">
        <v>8.5837209302325572</v>
      </c>
      <c r="H47" s="9"/>
      <c r="I47" s="79">
        <v>7.71</v>
      </c>
      <c r="J47" s="79">
        <v>7.71</v>
      </c>
      <c r="K47" s="79">
        <v>7.71</v>
      </c>
      <c r="L47" s="79">
        <v>7.71</v>
      </c>
      <c r="M47" s="79">
        <v>7.71</v>
      </c>
      <c r="N47" s="114"/>
    </row>
    <row r="48" spans="2:17" ht="38.25" x14ac:dyDescent="0.25">
      <c r="B48" s="101" t="s">
        <v>37</v>
      </c>
      <c r="C48" s="79">
        <v>3.0550000000000002</v>
      </c>
      <c r="D48" s="79"/>
      <c r="E48" s="79"/>
      <c r="F48" s="79"/>
      <c r="G48" s="79"/>
      <c r="H48" s="9"/>
      <c r="I48" s="79">
        <v>3.0550000000000002</v>
      </c>
      <c r="J48" s="79"/>
      <c r="K48" s="79"/>
      <c r="L48" s="79"/>
      <c r="M48" s="79"/>
      <c r="N48" s="114"/>
    </row>
    <row r="49" spans="2:14" x14ac:dyDescent="0.25">
      <c r="B49" s="101" t="s">
        <v>38</v>
      </c>
      <c r="C49" s="79">
        <v>0.69300000000000006</v>
      </c>
      <c r="D49" s="79">
        <v>3.6180000000000003</v>
      </c>
      <c r="E49" s="79">
        <v>7.6950000000000012</v>
      </c>
      <c r="F49" s="79">
        <v>7.6950000000000012</v>
      </c>
      <c r="G49" s="79">
        <v>7.6950000000000012</v>
      </c>
      <c r="H49" s="9"/>
      <c r="I49" s="79">
        <v>0.69300000000000006</v>
      </c>
      <c r="J49" s="79">
        <v>3.6180000000000003</v>
      </c>
      <c r="K49" s="79">
        <v>7.6950000000000012</v>
      </c>
      <c r="L49" s="79">
        <v>7.6950000000000012</v>
      </c>
      <c r="M49" s="79">
        <v>7.6950000000000012</v>
      </c>
      <c r="N49" s="114"/>
    </row>
    <row r="50" spans="2:14" hidden="1" x14ac:dyDescent="0.25">
      <c r="B50" s="72"/>
      <c r="C50" s="73"/>
      <c r="D50" s="73"/>
      <c r="E50" s="73"/>
      <c r="F50" s="73"/>
      <c r="G50" s="73"/>
      <c r="I50" s="34"/>
      <c r="J50" s="34"/>
      <c r="K50" s="34"/>
      <c r="L50" s="34"/>
      <c r="M50" s="35"/>
      <c r="N50" s="112"/>
    </row>
    <row r="51" spans="2:14" x14ac:dyDescent="0.25">
      <c r="B51" s="74" t="s">
        <v>39</v>
      </c>
      <c r="C51" s="75">
        <v>8.8000000000000007</v>
      </c>
      <c r="D51" s="75">
        <v>25.5</v>
      </c>
      <c r="E51" s="75">
        <v>25.5</v>
      </c>
      <c r="F51" s="75">
        <v>25.5</v>
      </c>
      <c r="G51" s="75">
        <v>25.5</v>
      </c>
      <c r="I51" s="31">
        <v>5</v>
      </c>
      <c r="J51" s="31">
        <v>14.5</v>
      </c>
      <c r="K51" s="31">
        <v>14.5</v>
      </c>
      <c r="L51" s="31">
        <v>14.5</v>
      </c>
      <c r="M51" s="31">
        <v>25.5</v>
      </c>
      <c r="N51" s="43"/>
    </row>
    <row r="52" spans="2:14" x14ac:dyDescent="0.25">
      <c r="B52" s="76" t="s">
        <v>40</v>
      </c>
      <c r="C52" s="77">
        <v>17.100000000000001</v>
      </c>
      <c r="D52" s="77">
        <v>17.100000000000001</v>
      </c>
      <c r="E52" s="77">
        <v>17.100000000000001</v>
      </c>
      <c r="F52" s="77">
        <v>17.100000000000001</v>
      </c>
      <c r="G52" s="77">
        <v>17.100000000000001</v>
      </c>
      <c r="I52" s="22">
        <v>7.2</v>
      </c>
      <c r="J52" s="22">
        <v>7.2</v>
      </c>
      <c r="K52" s="22">
        <v>7.2</v>
      </c>
      <c r="L52" s="22">
        <v>7.2</v>
      </c>
      <c r="M52" s="2">
        <v>7.2</v>
      </c>
      <c r="N52" s="112"/>
    </row>
    <row r="53" spans="2:14" x14ac:dyDescent="0.25">
      <c r="B53" s="74" t="s">
        <v>41</v>
      </c>
      <c r="C53" s="48"/>
      <c r="D53" s="48">
        <v>22</v>
      </c>
      <c r="E53" s="48">
        <v>65</v>
      </c>
      <c r="F53" s="48">
        <v>107</v>
      </c>
      <c r="G53" s="50">
        <v>129</v>
      </c>
      <c r="I53" s="2"/>
      <c r="J53" s="2">
        <v>22</v>
      </c>
      <c r="K53" s="2">
        <v>65</v>
      </c>
      <c r="L53" s="2">
        <v>107</v>
      </c>
      <c r="M53" s="21">
        <v>129</v>
      </c>
      <c r="N53" s="112"/>
    </row>
    <row r="54" spans="2:14" ht="26.25" x14ac:dyDescent="0.25">
      <c r="B54" s="74" t="s">
        <v>42</v>
      </c>
      <c r="C54" s="48"/>
      <c r="D54" s="48">
        <v>10</v>
      </c>
      <c r="E54" s="48">
        <v>20</v>
      </c>
      <c r="F54" s="48">
        <v>29</v>
      </c>
      <c r="G54" s="48">
        <v>29</v>
      </c>
      <c r="I54" s="2"/>
      <c r="J54" s="2">
        <v>10</v>
      </c>
      <c r="K54" s="2">
        <v>20</v>
      </c>
      <c r="L54" s="2">
        <v>29</v>
      </c>
      <c r="M54" s="2">
        <v>29</v>
      </c>
      <c r="N54" s="112"/>
    </row>
    <row r="55" spans="2:14" x14ac:dyDescent="0.25">
      <c r="B55" s="76" t="s">
        <v>43</v>
      </c>
      <c r="C55" s="51">
        <v>1.6</v>
      </c>
      <c r="D55" s="51">
        <v>1.6</v>
      </c>
      <c r="E55" s="51">
        <v>1.6</v>
      </c>
      <c r="F55" s="51">
        <v>1.6</v>
      </c>
      <c r="G55" s="51">
        <v>1.6</v>
      </c>
      <c r="H55" s="44"/>
      <c r="I55" s="23">
        <v>0.9</v>
      </c>
      <c r="J55" s="22">
        <v>0.9</v>
      </c>
      <c r="K55" s="22">
        <v>0.9</v>
      </c>
      <c r="L55" s="22">
        <v>0.9</v>
      </c>
      <c r="M55" s="2">
        <v>0.9</v>
      </c>
      <c r="N55" s="112"/>
    </row>
    <row r="56" spans="2:14" x14ac:dyDescent="0.25">
      <c r="B56" s="76" t="s">
        <v>44</v>
      </c>
      <c r="C56" s="51">
        <v>1.8</v>
      </c>
      <c r="D56" s="51">
        <v>1.8</v>
      </c>
      <c r="E56" s="51">
        <v>1.8</v>
      </c>
      <c r="F56" s="51">
        <v>1.8</v>
      </c>
      <c r="G56" s="51">
        <v>1.8</v>
      </c>
      <c r="H56" s="44"/>
      <c r="I56" s="23">
        <v>1.8</v>
      </c>
      <c r="J56" s="22">
        <v>1.8</v>
      </c>
      <c r="K56" s="22">
        <v>1.8</v>
      </c>
      <c r="L56" s="22">
        <v>1.8</v>
      </c>
      <c r="M56" s="2">
        <v>1.8</v>
      </c>
      <c r="N56" s="112"/>
    </row>
    <row r="57" spans="2:14" x14ac:dyDescent="0.25">
      <c r="B57" s="76" t="s">
        <v>45</v>
      </c>
      <c r="C57" s="51">
        <v>0.4</v>
      </c>
      <c r="D57" s="51">
        <v>0.4</v>
      </c>
      <c r="E57" s="51">
        <v>0.4</v>
      </c>
      <c r="F57" s="51">
        <v>0.4</v>
      </c>
      <c r="G57" s="51">
        <v>0.4</v>
      </c>
      <c r="H57" s="44"/>
      <c r="I57" s="23">
        <v>0.4</v>
      </c>
      <c r="J57" s="22">
        <v>0.4</v>
      </c>
      <c r="K57" s="22">
        <v>0.4</v>
      </c>
      <c r="L57" s="22">
        <v>0.4</v>
      </c>
      <c r="M57" s="2">
        <v>0.4</v>
      </c>
      <c r="N57" s="112"/>
    </row>
    <row r="58" spans="2:14" ht="26.25" x14ac:dyDescent="0.25">
      <c r="B58" s="74" t="s">
        <v>46</v>
      </c>
      <c r="C58" s="51">
        <v>1</v>
      </c>
      <c r="D58" s="51">
        <v>1.3</v>
      </c>
      <c r="E58" s="51">
        <v>0.9</v>
      </c>
      <c r="F58" s="51">
        <v>0.9</v>
      </c>
      <c r="G58" s="51">
        <v>0.9</v>
      </c>
      <c r="H58" s="44"/>
      <c r="I58" s="22">
        <v>1</v>
      </c>
      <c r="J58" s="22">
        <v>1.3</v>
      </c>
      <c r="K58" s="22">
        <v>0.9</v>
      </c>
      <c r="L58" s="22">
        <v>0.9</v>
      </c>
      <c r="M58" s="2">
        <v>0.9</v>
      </c>
      <c r="N58" s="112"/>
    </row>
    <row r="59" spans="2:14" x14ac:dyDescent="0.25">
      <c r="B59" s="74" t="s">
        <v>47</v>
      </c>
      <c r="C59" s="61">
        <v>1.4</v>
      </c>
      <c r="D59" s="61">
        <v>1.4</v>
      </c>
      <c r="E59" s="48">
        <v>1.4</v>
      </c>
      <c r="F59" s="48">
        <v>1.4</v>
      </c>
      <c r="G59" s="48">
        <v>1.4</v>
      </c>
      <c r="H59" s="6"/>
      <c r="I59" s="19">
        <v>1.4</v>
      </c>
      <c r="J59" s="19">
        <v>1.4</v>
      </c>
      <c r="K59" s="2">
        <v>1.4</v>
      </c>
      <c r="L59" s="2">
        <v>1.4</v>
      </c>
      <c r="M59" s="2">
        <v>1.4</v>
      </c>
      <c r="N59" s="112"/>
    </row>
    <row r="60" spans="2:14" x14ac:dyDescent="0.25">
      <c r="B60" s="74" t="s">
        <v>48</v>
      </c>
      <c r="C60" s="61">
        <v>67.099999999999994</v>
      </c>
      <c r="D60" s="61">
        <v>67.099999999999994</v>
      </c>
      <c r="E60" s="61">
        <v>67.099999999999994</v>
      </c>
      <c r="F60" s="61">
        <v>0</v>
      </c>
      <c r="G60" s="61">
        <v>0</v>
      </c>
      <c r="H60" s="28"/>
      <c r="I60" s="19">
        <v>57</v>
      </c>
      <c r="J60" s="19">
        <v>57</v>
      </c>
      <c r="K60" s="19">
        <v>57</v>
      </c>
      <c r="L60" s="19">
        <v>0</v>
      </c>
      <c r="M60" s="19">
        <v>0</v>
      </c>
      <c r="N60" s="43"/>
    </row>
    <row r="61" spans="2:14" x14ac:dyDescent="0.25">
      <c r="B61" s="74" t="s">
        <v>49</v>
      </c>
      <c r="C61" s="61">
        <v>27.9</v>
      </c>
      <c r="D61" s="61">
        <v>55.9</v>
      </c>
      <c r="E61" s="61">
        <v>55.9</v>
      </c>
      <c r="F61" s="61">
        <v>0</v>
      </c>
      <c r="G61" s="61">
        <v>0</v>
      </c>
      <c r="H61" s="28"/>
      <c r="I61" s="19">
        <v>23.8</v>
      </c>
      <c r="J61" s="19">
        <v>47.5</v>
      </c>
      <c r="K61" s="19">
        <v>47.5</v>
      </c>
      <c r="L61" s="19">
        <v>0</v>
      </c>
      <c r="M61" s="19">
        <v>0</v>
      </c>
      <c r="N61" s="43"/>
    </row>
    <row r="62" spans="2:14" x14ac:dyDescent="0.25">
      <c r="B62" s="74" t="s">
        <v>50</v>
      </c>
      <c r="C62" s="61">
        <v>2.5</v>
      </c>
      <c r="D62" s="61">
        <v>0</v>
      </c>
      <c r="E62" s="61">
        <v>0</v>
      </c>
      <c r="F62" s="61">
        <v>0</v>
      </c>
      <c r="G62" s="61">
        <v>0</v>
      </c>
      <c r="H62" s="28"/>
      <c r="I62" s="19">
        <v>2.5</v>
      </c>
      <c r="J62" s="19">
        <v>0</v>
      </c>
      <c r="K62" s="19">
        <v>0</v>
      </c>
      <c r="L62" s="19">
        <v>0</v>
      </c>
      <c r="M62" s="19">
        <v>0</v>
      </c>
      <c r="N62" s="43"/>
    </row>
    <row r="63" spans="2:14" ht="28.5" customHeight="1" x14ac:dyDescent="0.25">
      <c r="B63" s="74" t="s">
        <v>82</v>
      </c>
      <c r="C63" s="61">
        <v>55.2</v>
      </c>
      <c r="D63" s="61">
        <v>0</v>
      </c>
      <c r="E63" s="61">
        <v>0</v>
      </c>
      <c r="F63" s="61">
        <v>0</v>
      </c>
      <c r="G63" s="61">
        <v>0</v>
      </c>
      <c r="H63" s="28"/>
      <c r="I63" s="19">
        <v>55.2</v>
      </c>
      <c r="J63" s="19">
        <v>0</v>
      </c>
      <c r="K63" s="19">
        <v>0</v>
      </c>
      <c r="L63" s="19">
        <v>0</v>
      </c>
      <c r="M63" s="19">
        <v>0</v>
      </c>
      <c r="N63" s="43"/>
    </row>
    <row r="64" spans="2:14" ht="39" x14ac:dyDescent="0.25">
      <c r="B64" s="74" t="s">
        <v>51</v>
      </c>
      <c r="C64" s="61">
        <v>5.8</v>
      </c>
      <c r="D64" s="61">
        <v>0</v>
      </c>
      <c r="E64" s="61">
        <v>0</v>
      </c>
      <c r="F64" s="61">
        <v>0</v>
      </c>
      <c r="G64" s="61">
        <v>0</v>
      </c>
      <c r="H64" s="28"/>
      <c r="I64" s="19">
        <v>5.8</v>
      </c>
      <c r="J64" s="19">
        <v>0</v>
      </c>
      <c r="K64" s="19">
        <v>0</v>
      </c>
      <c r="L64" s="19">
        <v>0</v>
      </c>
      <c r="M64" s="19">
        <v>0</v>
      </c>
      <c r="N64" s="43"/>
    </row>
    <row r="65" spans="2:20" ht="26.25" x14ac:dyDescent="0.25">
      <c r="B65" s="74" t="s">
        <v>52</v>
      </c>
      <c r="C65" s="61">
        <v>1.3</v>
      </c>
      <c r="D65" s="61">
        <v>0</v>
      </c>
      <c r="E65" s="61">
        <v>0</v>
      </c>
      <c r="F65" s="61">
        <v>0</v>
      </c>
      <c r="G65" s="61">
        <v>0</v>
      </c>
      <c r="H65" s="28"/>
      <c r="I65" s="19">
        <v>1.3</v>
      </c>
      <c r="J65" s="19">
        <v>0</v>
      </c>
      <c r="K65" s="19">
        <v>0</v>
      </c>
      <c r="L65" s="19">
        <v>0</v>
      </c>
      <c r="M65" s="19">
        <v>0</v>
      </c>
      <c r="N65" s="43"/>
    </row>
    <row r="66" spans="2:20" ht="26.25" x14ac:dyDescent="0.25">
      <c r="B66" s="74" t="s">
        <v>53</v>
      </c>
      <c r="C66" s="61">
        <v>1</v>
      </c>
      <c r="D66" s="61">
        <v>0</v>
      </c>
      <c r="E66" s="61">
        <v>0</v>
      </c>
      <c r="F66" s="61">
        <v>0</v>
      </c>
      <c r="G66" s="61">
        <v>0</v>
      </c>
      <c r="H66" s="28"/>
      <c r="I66" s="19">
        <v>1</v>
      </c>
      <c r="J66" s="19">
        <v>0</v>
      </c>
      <c r="K66" s="19">
        <v>0</v>
      </c>
      <c r="L66" s="19">
        <v>0</v>
      </c>
      <c r="M66" s="19">
        <v>0</v>
      </c>
      <c r="N66" s="43"/>
      <c r="O66"/>
      <c r="P66"/>
      <c r="Q66"/>
      <c r="R66"/>
      <c r="S66"/>
    </row>
    <row r="67" spans="2:20" ht="26.25" x14ac:dyDescent="0.25">
      <c r="B67" s="74" t="s">
        <v>54</v>
      </c>
      <c r="C67" s="61">
        <v>3.3</v>
      </c>
      <c r="D67" s="61">
        <v>3.3</v>
      </c>
      <c r="E67" s="61">
        <v>3.3</v>
      </c>
      <c r="F67" s="61">
        <v>0</v>
      </c>
      <c r="G67" s="61">
        <v>0</v>
      </c>
      <c r="H67" s="28"/>
      <c r="I67" s="30">
        <v>2.5</v>
      </c>
      <c r="J67" s="30">
        <v>2.5</v>
      </c>
      <c r="K67" s="30">
        <v>2.5</v>
      </c>
      <c r="L67" s="30">
        <v>0</v>
      </c>
      <c r="M67" s="30">
        <v>0</v>
      </c>
      <c r="N67" s="43"/>
      <c r="O67"/>
      <c r="P67"/>
      <c r="Q67"/>
      <c r="R67"/>
      <c r="S67"/>
      <c r="T67" s="40"/>
    </row>
    <row r="68" spans="2:20" ht="25.5" x14ac:dyDescent="0.25">
      <c r="B68" s="78" t="s">
        <v>55</v>
      </c>
      <c r="C68" s="71"/>
      <c r="D68" s="79">
        <f>J68</f>
        <v>19.98</v>
      </c>
      <c r="E68" s="79">
        <f t="shared" ref="E68:G70" si="0">K68</f>
        <v>31.82</v>
      </c>
      <c r="F68" s="79">
        <f t="shared" si="0"/>
        <v>22.2</v>
      </c>
      <c r="G68" s="79">
        <f t="shared" si="0"/>
        <v>12.209999999999999</v>
      </c>
      <c r="H68" s="45"/>
      <c r="I68" s="102"/>
      <c r="J68" s="103">
        <f>0.74*27</f>
        <v>19.98</v>
      </c>
      <c r="K68" s="103">
        <f>0.74*43</f>
        <v>31.82</v>
      </c>
      <c r="L68" s="103">
        <f>0.74*30</f>
        <v>22.2</v>
      </c>
      <c r="M68" s="103">
        <f>0.74*16.5</f>
        <v>12.209999999999999</v>
      </c>
      <c r="N68" s="115"/>
      <c r="O68"/>
      <c r="P68"/>
      <c r="Q68"/>
      <c r="R68"/>
      <c r="S68"/>
    </row>
    <row r="69" spans="2:20" ht="42" customHeight="1" x14ac:dyDescent="0.25">
      <c r="B69" s="78" t="s">
        <v>90</v>
      </c>
      <c r="C69" s="71"/>
      <c r="D69" s="79">
        <f>J69</f>
        <v>1.4</v>
      </c>
      <c r="E69" s="79">
        <f t="shared" si="0"/>
        <v>1.4</v>
      </c>
      <c r="F69" s="79">
        <f t="shared" si="0"/>
        <v>1.4</v>
      </c>
      <c r="G69" s="79">
        <f t="shared" si="0"/>
        <v>1.4</v>
      </c>
      <c r="I69" s="102"/>
      <c r="J69" s="103">
        <f>2*0.7</f>
        <v>1.4</v>
      </c>
      <c r="K69" s="103">
        <f t="shared" ref="K69:M69" si="1">2*0.7</f>
        <v>1.4</v>
      </c>
      <c r="L69" s="103">
        <f t="shared" si="1"/>
        <v>1.4</v>
      </c>
      <c r="M69" s="103">
        <f t="shared" si="1"/>
        <v>1.4</v>
      </c>
      <c r="N69" s="115"/>
      <c r="O69"/>
      <c r="P69"/>
      <c r="Q69"/>
      <c r="R69"/>
      <c r="S69"/>
    </row>
    <row r="70" spans="2:20" x14ac:dyDescent="0.25">
      <c r="B70" s="78" t="s">
        <v>56</v>
      </c>
      <c r="C70" s="71"/>
      <c r="D70" s="79"/>
      <c r="E70" s="79"/>
      <c r="F70" s="79">
        <f t="shared" si="0"/>
        <v>4.1999999999999993</v>
      </c>
      <c r="G70" s="79">
        <f t="shared" si="0"/>
        <v>4.1999999999999993</v>
      </c>
      <c r="I70" s="102"/>
      <c r="J70" s="103"/>
      <c r="K70" s="103"/>
      <c r="L70" s="103">
        <f>(10-4)*0.7</f>
        <v>4.1999999999999993</v>
      </c>
      <c r="M70" s="103">
        <f>(10-4)*0.7</f>
        <v>4.1999999999999993</v>
      </c>
      <c r="N70" s="115"/>
      <c r="O70"/>
      <c r="P70"/>
      <c r="Q70"/>
      <c r="R70"/>
      <c r="S70"/>
    </row>
    <row r="71" spans="2:20" ht="18.75" x14ac:dyDescent="0.3">
      <c r="B71" s="83" t="s">
        <v>57</v>
      </c>
      <c r="C71" s="61"/>
      <c r="D71" s="61"/>
      <c r="E71" s="61"/>
      <c r="F71" s="61"/>
      <c r="G71" s="61"/>
      <c r="I71" s="19"/>
      <c r="J71" s="19"/>
      <c r="K71" s="19"/>
      <c r="L71" s="19"/>
      <c r="M71" s="19"/>
      <c r="N71" s="43"/>
      <c r="O71"/>
      <c r="P71"/>
      <c r="Q71"/>
      <c r="R71"/>
      <c r="S71"/>
    </row>
    <row r="72" spans="2:20" x14ac:dyDescent="0.25">
      <c r="B72" s="104" t="s">
        <v>58</v>
      </c>
      <c r="C72" s="89">
        <v>0.5</v>
      </c>
      <c r="D72" s="89">
        <v>1.6</v>
      </c>
      <c r="E72" s="89">
        <v>2.6</v>
      </c>
      <c r="F72" s="89">
        <v>3.6</v>
      </c>
      <c r="G72" s="89"/>
      <c r="H72" s="105"/>
      <c r="I72" s="106">
        <v>0.5</v>
      </c>
      <c r="J72" s="106">
        <v>1.6</v>
      </c>
      <c r="K72" s="106">
        <v>2.6</v>
      </c>
      <c r="L72" s="106">
        <v>3.6</v>
      </c>
      <c r="M72" s="106"/>
      <c r="N72" s="43"/>
      <c r="O72"/>
      <c r="P72"/>
      <c r="Q72"/>
      <c r="R72"/>
      <c r="S72"/>
    </row>
    <row r="73" spans="2:20" x14ac:dyDescent="0.25">
      <c r="B73" s="69" t="s">
        <v>59</v>
      </c>
      <c r="C73" s="107">
        <v>1.429</v>
      </c>
      <c r="D73" s="107">
        <v>2.8570000000000002</v>
      </c>
      <c r="E73" s="107">
        <v>4.2859999999999996</v>
      </c>
      <c r="F73" s="107">
        <v>4.2859999999999996</v>
      </c>
      <c r="G73" s="107">
        <v>4.2859999999999996</v>
      </c>
      <c r="I73" s="19">
        <v>1</v>
      </c>
      <c r="J73" s="19">
        <v>2</v>
      </c>
      <c r="K73" s="19">
        <v>3</v>
      </c>
      <c r="L73" s="19">
        <v>3</v>
      </c>
      <c r="M73" s="29">
        <v>3</v>
      </c>
      <c r="N73" s="43"/>
      <c r="O73"/>
      <c r="P73"/>
      <c r="Q73"/>
      <c r="R73"/>
      <c r="S73"/>
    </row>
    <row r="74" spans="2:20" ht="15.75" customHeight="1" x14ac:dyDescent="0.25">
      <c r="B74" s="69" t="s">
        <v>83</v>
      </c>
      <c r="C74" s="107">
        <v>18.375</v>
      </c>
      <c r="D74" s="107">
        <v>6.125</v>
      </c>
      <c r="E74" s="107">
        <v>0</v>
      </c>
      <c r="F74" s="107">
        <v>0</v>
      </c>
      <c r="G74" s="107">
        <v>0</v>
      </c>
      <c r="I74" s="19">
        <v>14.7</v>
      </c>
      <c r="J74" s="19">
        <v>4.9000000000000004</v>
      </c>
      <c r="K74" s="19">
        <v>0</v>
      </c>
      <c r="L74" s="19">
        <v>0</v>
      </c>
      <c r="M74" s="19">
        <v>0</v>
      </c>
      <c r="N74" s="43"/>
      <c r="O74"/>
      <c r="P74"/>
      <c r="Q74"/>
      <c r="R74"/>
      <c r="S74"/>
    </row>
    <row r="75" spans="2:20" x14ac:dyDescent="0.25">
      <c r="B75" s="69" t="s">
        <v>84</v>
      </c>
      <c r="C75" s="79">
        <v>6.125</v>
      </c>
      <c r="D75" s="79">
        <v>6.125</v>
      </c>
      <c r="E75" s="79">
        <v>0</v>
      </c>
      <c r="F75" s="79">
        <v>0</v>
      </c>
      <c r="G75" s="79">
        <v>0</v>
      </c>
      <c r="I75" s="29">
        <v>4.9000000000000004</v>
      </c>
      <c r="J75" s="29">
        <v>4.9000000000000004</v>
      </c>
      <c r="K75" s="29">
        <v>0</v>
      </c>
      <c r="L75" s="29">
        <v>0</v>
      </c>
      <c r="M75" s="29">
        <v>0</v>
      </c>
      <c r="N75" s="43"/>
      <c r="O75"/>
      <c r="P75"/>
      <c r="Q75"/>
      <c r="R75"/>
      <c r="S75"/>
    </row>
    <row r="76" spans="2:20" x14ac:dyDescent="0.25">
      <c r="B76" s="69" t="s">
        <v>85</v>
      </c>
      <c r="C76" s="79">
        <v>5.7140000000000004</v>
      </c>
      <c r="D76" s="79">
        <v>4.2859999999999996</v>
      </c>
      <c r="E76" s="79">
        <v>4.2859999999999996</v>
      </c>
      <c r="F76" s="79">
        <v>0</v>
      </c>
      <c r="G76" s="79">
        <v>0</v>
      </c>
      <c r="I76" s="29">
        <v>4</v>
      </c>
      <c r="J76" s="29">
        <v>3</v>
      </c>
      <c r="K76" s="29">
        <v>3</v>
      </c>
      <c r="L76" s="29">
        <v>0</v>
      </c>
      <c r="M76" s="29">
        <v>0</v>
      </c>
      <c r="N76" s="43"/>
      <c r="O76"/>
      <c r="P76"/>
      <c r="Q76"/>
      <c r="R76"/>
      <c r="S76"/>
    </row>
    <row r="77" spans="2:20" x14ac:dyDescent="0.25">
      <c r="B77" s="69" t="s">
        <v>86</v>
      </c>
      <c r="C77" s="79">
        <v>5.7140000000000004</v>
      </c>
      <c r="D77" s="79">
        <v>4.2859999999999996</v>
      </c>
      <c r="E77" s="79">
        <v>4.2859999999999996</v>
      </c>
      <c r="F77" s="79">
        <v>0</v>
      </c>
      <c r="G77" s="79">
        <v>0</v>
      </c>
      <c r="I77" s="102">
        <v>4</v>
      </c>
      <c r="J77" s="102">
        <v>3</v>
      </c>
      <c r="K77" s="102">
        <v>3</v>
      </c>
      <c r="L77" s="102">
        <v>0</v>
      </c>
      <c r="M77" s="102">
        <v>0</v>
      </c>
      <c r="N77" s="43"/>
    </row>
    <row r="78" spans="2:20" ht="25.5" x14ac:dyDescent="0.25">
      <c r="B78" s="80" t="s">
        <v>60</v>
      </c>
      <c r="C78" s="71"/>
      <c r="D78" s="71">
        <v>2.6</v>
      </c>
      <c r="E78" s="71">
        <v>5</v>
      </c>
      <c r="F78" s="71">
        <v>5</v>
      </c>
      <c r="G78" s="71">
        <v>5</v>
      </c>
      <c r="I78" s="102"/>
      <c r="J78" s="102">
        <v>2.6</v>
      </c>
      <c r="K78" s="102">
        <v>5</v>
      </c>
      <c r="L78" s="102">
        <v>5</v>
      </c>
      <c r="M78" s="102">
        <v>5</v>
      </c>
      <c r="N78" s="43"/>
    </row>
    <row r="79" spans="2:20" ht="18.75" x14ac:dyDescent="0.3">
      <c r="B79" s="83" t="s">
        <v>61</v>
      </c>
      <c r="C79" s="61"/>
      <c r="D79" s="61"/>
      <c r="E79" s="61"/>
      <c r="F79" s="61"/>
      <c r="G79" s="61"/>
      <c r="I79" s="19"/>
      <c r="J79" s="19"/>
      <c r="K79" s="19"/>
      <c r="L79" s="19"/>
      <c r="M79" s="19"/>
      <c r="N79" s="43"/>
    </row>
    <row r="80" spans="2:20" ht="40.5" customHeight="1" x14ac:dyDescent="0.25">
      <c r="B80" s="93" t="s">
        <v>62</v>
      </c>
      <c r="C80" s="89">
        <v>-1</v>
      </c>
      <c r="D80" s="89">
        <v>-1</v>
      </c>
      <c r="E80" s="89">
        <v>-1</v>
      </c>
      <c r="F80" s="89">
        <v>-1</v>
      </c>
      <c r="G80" s="89">
        <v>-1</v>
      </c>
      <c r="I80" s="89"/>
      <c r="J80" s="89"/>
      <c r="K80" s="89"/>
      <c r="L80" s="89"/>
      <c r="M80" s="89"/>
      <c r="N80" s="116"/>
    </row>
    <row r="81" spans="2:18" ht="32.65" customHeight="1" x14ac:dyDescent="0.25">
      <c r="B81" s="69" t="s">
        <v>87</v>
      </c>
      <c r="C81" s="71"/>
      <c r="D81" s="71"/>
      <c r="E81" s="71"/>
      <c r="F81" s="71"/>
      <c r="G81" s="71"/>
      <c r="H81" s="43"/>
      <c r="I81" s="71">
        <v>0.15</v>
      </c>
      <c r="J81" s="71">
        <v>0.15</v>
      </c>
      <c r="K81" s="71">
        <v>0.15</v>
      </c>
      <c r="L81" s="71">
        <v>0.15</v>
      </c>
      <c r="M81" s="71">
        <v>0.15</v>
      </c>
      <c r="N81" s="116"/>
    </row>
    <row r="82" spans="2:18" x14ac:dyDescent="0.25">
      <c r="B82" s="69" t="s">
        <v>63</v>
      </c>
      <c r="C82" s="71">
        <v>0.27</v>
      </c>
      <c r="D82" s="71">
        <v>0.27</v>
      </c>
      <c r="E82" s="71">
        <v>0.27</v>
      </c>
      <c r="F82" s="71">
        <v>0.27</v>
      </c>
      <c r="G82" s="71">
        <v>0.27</v>
      </c>
      <c r="H82" s="43"/>
      <c r="I82" s="71">
        <v>0.08</v>
      </c>
      <c r="J82" s="71">
        <v>0.08</v>
      </c>
      <c r="K82" s="71">
        <v>0.08</v>
      </c>
      <c r="L82" s="71">
        <v>0.08</v>
      </c>
      <c r="M82" s="71">
        <v>0.08</v>
      </c>
      <c r="N82" s="116"/>
    </row>
    <row r="83" spans="2:18" ht="30" customHeight="1" x14ac:dyDescent="0.25">
      <c r="B83" s="80" t="s">
        <v>64</v>
      </c>
      <c r="C83" s="71"/>
      <c r="D83" s="71">
        <v>3.5</v>
      </c>
      <c r="E83" s="71"/>
      <c r="F83" s="71"/>
      <c r="G83" s="71"/>
      <c r="H83" s="43"/>
      <c r="I83" s="39"/>
      <c r="J83" s="39">
        <v>3.5</v>
      </c>
      <c r="K83" s="39"/>
      <c r="L83" s="39"/>
      <c r="M83" s="39"/>
      <c r="N83" s="43"/>
      <c r="O83"/>
    </row>
    <row r="84" spans="2:18" x14ac:dyDescent="0.25">
      <c r="B84" s="81" t="s">
        <v>88</v>
      </c>
      <c r="C84" s="71">
        <v>1</v>
      </c>
      <c r="D84" s="71">
        <v>1</v>
      </c>
      <c r="E84" s="71">
        <v>0</v>
      </c>
      <c r="F84" s="71">
        <v>0</v>
      </c>
      <c r="G84" s="71">
        <v>0</v>
      </c>
      <c r="H84" s="43"/>
      <c r="I84" s="39">
        <v>1</v>
      </c>
      <c r="J84" s="39">
        <v>1</v>
      </c>
      <c r="K84" s="39">
        <v>0</v>
      </c>
      <c r="L84" s="39">
        <v>0</v>
      </c>
      <c r="M84" s="39">
        <v>0</v>
      </c>
      <c r="N84" s="43"/>
      <c r="O84"/>
    </row>
    <row r="85" spans="2:18" x14ac:dyDescent="0.25">
      <c r="B85" s="81" t="s">
        <v>65</v>
      </c>
      <c r="C85" s="71">
        <v>15</v>
      </c>
      <c r="D85" s="71">
        <v>15</v>
      </c>
      <c r="E85" s="71">
        <v>15</v>
      </c>
      <c r="F85" s="71">
        <v>15</v>
      </c>
      <c r="G85" s="71">
        <v>15</v>
      </c>
      <c r="H85" s="43"/>
      <c r="I85" s="29">
        <v>15</v>
      </c>
      <c r="J85" s="29">
        <v>15</v>
      </c>
      <c r="K85" s="29">
        <v>15</v>
      </c>
      <c r="L85" s="29">
        <v>15</v>
      </c>
      <c r="M85" s="29">
        <v>15</v>
      </c>
      <c r="N85" s="43"/>
      <c r="O85"/>
    </row>
    <row r="86" spans="2:18" x14ac:dyDescent="0.25">
      <c r="B86" s="81" t="s">
        <v>66</v>
      </c>
      <c r="C86" s="71">
        <v>30</v>
      </c>
      <c r="D86" s="71">
        <v>30</v>
      </c>
      <c r="E86" s="71">
        <v>30</v>
      </c>
      <c r="F86" s="71">
        <v>30</v>
      </c>
      <c r="G86" s="71">
        <v>30</v>
      </c>
      <c r="H86" s="43"/>
      <c r="I86" s="29">
        <v>30</v>
      </c>
      <c r="J86" s="29">
        <v>30</v>
      </c>
      <c r="K86" s="29">
        <v>30</v>
      </c>
      <c r="L86" s="29">
        <v>30</v>
      </c>
      <c r="M86" s="29">
        <v>30</v>
      </c>
      <c r="N86" s="43"/>
      <c r="O86"/>
    </row>
    <row r="87" spans="2:18" x14ac:dyDescent="0.25">
      <c r="B87" s="81" t="s">
        <v>67</v>
      </c>
      <c r="C87" s="71">
        <v>4</v>
      </c>
      <c r="D87" s="71">
        <v>5.5</v>
      </c>
      <c r="E87" s="71">
        <v>5.5</v>
      </c>
      <c r="F87" s="71">
        <v>0</v>
      </c>
      <c r="G87" s="71">
        <v>0</v>
      </c>
      <c r="H87" s="43"/>
      <c r="I87" s="29">
        <v>4</v>
      </c>
      <c r="J87" s="29">
        <v>5.5</v>
      </c>
      <c r="K87" s="29">
        <v>5.5</v>
      </c>
      <c r="L87" s="29">
        <v>0</v>
      </c>
      <c r="M87" s="29">
        <v>0</v>
      </c>
      <c r="N87" s="43"/>
      <c r="O87"/>
    </row>
    <row r="88" spans="2:18" x14ac:dyDescent="0.25">
      <c r="B88" s="81" t="s">
        <v>68</v>
      </c>
      <c r="C88" s="61">
        <v>5</v>
      </c>
      <c r="D88" s="61">
        <v>10</v>
      </c>
      <c r="E88" s="61">
        <v>10</v>
      </c>
      <c r="F88" s="61">
        <v>0</v>
      </c>
      <c r="G88" s="61">
        <v>0</v>
      </c>
      <c r="H88" s="28"/>
      <c r="I88" s="19">
        <v>5</v>
      </c>
      <c r="J88" s="19">
        <v>10</v>
      </c>
      <c r="K88" s="19">
        <v>10</v>
      </c>
      <c r="L88" s="19">
        <v>0</v>
      </c>
      <c r="M88" s="19">
        <v>0</v>
      </c>
      <c r="N88" s="43"/>
      <c r="O88"/>
    </row>
    <row r="89" spans="2:18" x14ac:dyDescent="0.25">
      <c r="B89" s="81" t="s">
        <v>69</v>
      </c>
      <c r="C89" s="61">
        <v>5</v>
      </c>
      <c r="D89" s="61">
        <v>5</v>
      </c>
      <c r="E89" s="61">
        <v>5</v>
      </c>
      <c r="F89" s="61">
        <v>0</v>
      </c>
      <c r="G89" s="61">
        <v>0</v>
      </c>
      <c r="H89" s="28"/>
      <c r="I89" s="19">
        <v>5</v>
      </c>
      <c r="J89" s="19">
        <v>5</v>
      </c>
      <c r="K89" s="19">
        <v>5</v>
      </c>
      <c r="L89" s="19">
        <v>0</v>
      </c>
      <c r="M89" s="19">
        <v>0</v>
      </c>
      <c r="N89" s="43"/>
      <c r="O89"/>
      <c r="R89" s="38"/>
    </row>
    <row r="90" spans="2:18" ht="18.75" x14ac:dyDescent="0.3">
      <c r="B90" s="108" t="s">
        <v>70</v>
      </c>
      <c r="C90" s="109">
        <f>SUM(C8:C89)</f>
        <v>530.15872093023256</v>
      </c>
      <c r="D90" s="109">
        <f>SUM(D8:D89)</f>
        <v>614.06272093023233</v>
      </c>
      <c r="E90" s="109">
        <f>SUM(E8:E89)</f>
        <v>611.80872093023231</v>
      </c>
      <c r="F90" s="109">
        <f>SUM(F8:F89)</f>
        <v>745.26672093023251</v>
      </c>
      <c r="G90" s="109">
        <f>SUM(G8:G89)</f>
        <v>841.87672093023241</v>
      </c>
      <c r="H90" s="110"/>
      <c r="I90" s="109">
        <f>SUM(I8:I89)</f>
        <v>757.16999999999985</v>
      </c>
      <c r="J90" s="109">
        <f>SUM(J8:J89)</f>
        <v>560.36999999999989</v>
      </c>
      <c r="K90" s="109">
        <f>SUM(K8:K89)</f>
        <v>560.13699999999994</v>
      </c>
      <c r="L90" s="109">
        <f>SUM(L8:L89)</f>
        <v>804.46700000000021</v>
      </c>
      <c r="M90" s="109">
        <f>SUM(M8:M89)</f>
        <v>911.87700000000007</v>
      </c>
      <c r="N90" s="122"/>
      <c r="O90"/>
    </row>
    <row r="91" spans="2:18" x14ac:dyDescent="0.25">
      <c r="I91"/>
      <c r="J91"/>
      <c r="K91"/>
      <c r="L91"/>
      <c r="M91"/>
      <c r="N91"/>
    </row>
    <row r="92" spans="2:18" x14ac:dyDescent="0.25">
      <c r="I92"/>
      <c r="J92"/>
      <c r="K92"/>
      <c r="L92"/>
      <c r="M92"/>
      <c r="N92"/>
    </row>
    <row r="93" spans="2:18" x14ac:dyDescent="0.25">
      <c r="I93"/>
      <c r="J93"/>
      <c r="K93"/>
      <c r="L93"/>
      <c r="M93"/>
      <c r="N93"/>
    </row>
    <row r="94" spans="2:18" x14ac:dyDescent="0.25">
      <c r="I94"/>
      <c r="J94"/>
      <c r="K94"/>
      <c r="L94"/>
      <c r="M94"/>
      <c r="N94"/>
    </row>
    <row r="95" spans="2:18" x14ac:dyDescent="0.25">
      <c r="I95"/>
      <c r="J95"/>
      <c r="K95"/>
      <c r="L95"/>
      <c r="M95"/>
      <c r="N95"/>
    </row>
    <row r="96" spans="2:18" x14ac:dyDescent="0.25">
      <c r="I96"/>
      <c r="J96"/>
      <c r="K96"/>
      <c r="L96"/>
      <c r="M96"/>
      <c r="N96"/>
    </row>
    <row r="97" spans="14:14" x14ac:dyDescent="0.25">
      <c r="N97" s="9"/>
    </row>
    <row r="98" spans="14:14" x14ac:dyDescent="0.25">
      <c r="N98" s="9"/>
    </row>
    <row r="99" spans="14:14" x14ac:dyDescent="0.25">
      <c r="N99" s="9"/>
    </row>
    <row r="100" spans="14:14" x14ac:dyDescent="0.25">
      <c r="N100" s="9"/>
    </row>
    <row r="101" spans="14:14" x14ac:dyDescent="0.25">
      <c r="N101" s="9"/>
    </row>
    <row r="102" spans="14:14" x14ac:dyDescent="0.25">
      <c r="N102" s="9"/>
    </row>
    <row r="103" spans="14:14" x14ac:dyDescent="0.25">
      <c r="N103" s="9"/>
    </row>
    <row r="104" spans="14:14" x14ac:dyDescent="0.25">
      <c r="N104" s="9"/>
    </row>
    <row r="105" spans="14:14" x14ac:dyDescent="0.25">
      <c r="N105" s="9"/>
    </row>
    <row r="106" spans="14:14" x14ac:dyDescent="0.25">
      <c r="N106" s="9"/>
    </row>
    <row r="107" spans="14:14" x14ac:dyDescent="0.25">
      <c r="N107" s="9"/>
    </row>
    <row r="108" spans="14:14" x14ac:dyDescent="0.25">
      <c r="N108" s="9"/>
    </row>
    <row r="109" spans="14:14" x14ac:dyDescent="0.25">
      <c r="N109" s="9"/>
    </row>
    <row r="110" spans="14:14" x14ac:dyDescent="0.25">
      <c r="N110" s="9"/>
    </row>
  </sheetData>
  <mergeCells count="4">
    <mergeCell ref="B4:G4"/>
    <mergeCell ref="I4:M4"/>
    <mergeCell ref="I6:M6"/>
    <mergeCell ref="C6:G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3" ma:contentTypeDescription="Create a new document." ma:contentTypeScope="" ma:versionID="e881a078d6352b7e6fac4eeafa5a094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920ea278bb570552bbb2e859d701793f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B7C60-1D67-412E-A23B-2B1EA702D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6C8C02-FD8A-4FC8-B47F-74AD3DCBA6AF}">
  <ds:schemaRefs>
    <ds:schemaRef ds:uri="http://schemas.microsoft.com/office/2006/documentManagement/types"/>
    <ds:schemaRef ds:uri="f46afeda-6018-4953-87d1-4607e86ad851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bf8919f-8b3b-4302-9146-b857e2099df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6ED783-EB75-4B47-B0C1-1423104A9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Taul3</vt:lpstr>
      <vt:lpstr>Taul2</vt:lpstr>
      <vt:lpstr>Kaikki toimenpiteet (5)</vt:lpstr>
    </vt:vector>
  </TitlesOfParts>
  <Manager/>
  <Company>VIP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vmrantan</dc:creator>
  <cp:keywords/>
  <dc:description/>
  <cp:lastModifiedBy>Valkeinen Tuija</cp:lastModifiedBy>
  <cp:revision/>
  <dcterms:created xsi:type="dcterms:W3CDTF">2015-08-26T05:30:03Z</dcterms:created>
  <dcterms:modified xsi:type="dcterms:W3CDTF">2020-06-18T10:29:34Z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0x010100C1BBB34946E9E44DAA6C7EC6BCA071D6</vt:lpwstr>
  </property>
</Properties>
</file>